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1075" windowHeight="10815"/>
  </bookViews>
  <sheets>
    <sheet name="Rekapitulácia" sheetId="1" r:id="rId1"/>
    <sheet name="SO 2.NP" sheetId="2" r:id="rId2"/>
    <sheet name="SO 3.NP" sheetId="3" r:id="rId3"/>
  </sheets>
  <definedNames>
    <definedName name="_xlnm.Print_Area" localSheetId="1">'SO 2.NP'!$B$2:$V$94</definedName>
    <definedName name="_xlnm.Print_Area" localSheetId="2">'SO 3.NP'!$B$2:$V$94</definedName>
  </definedNames>
  <calcPr calcId="124519"/>
</workbook>
</file>

<file path=xl/calcChain.xml><?xml version="1.0" encoding="utf-8"?>
<calcChain xmlns="http://schemas.openxmlformats.org/spreadsheetml/2006/main">
  <c r="F9" i="1"/>
  <c r="D9"/>
  <c r="E8"/>
  <c r="E7"/>
  <c r="E9" s="1"/>
  <c r="K8"/>
  <c r="B8"/>
  <c r="H29" i="3"/>
  <c r="P29" s="1"/>
  <c r="P16"/>
  <c r="P19" s="1"/>
  <c r="Z94"/>
  <c r="I56"/>
  <c r="V91"/>
  <c r="V93" s="1"/>
  <c r="M91"/>
  <c r="M93" s="1"/>
  <c r="F57" s="1"/>
  <c r="D16" s="1"/>
  <c r="K90"/>
  <c r="J90"/>
  <c r="S90"/>
  <c r="L90"/>
  <c r="I90"/>
  <c r="K83"/>
  <c r="J83"/>
  <c r="S83"/>
  <c r="M83"/>
  <c r="M94" s="1"/>
  <c r="F59" s="1"/>
  <c r="L83"/>
  <c r="I83"/>
  <c r="K76"/>
  <c r="K94" s="1"/>
  <c r="J76"/>
  <c r="S76"/>
  <c r="L76"/>
  <c r="L91" s="1"/>
  <c r="E56" s="1"/>
  <c r="I76"/>
  <c r="K7" i="1"/>
  <c r="B7"/>
  <c r="B9" s="1"/>
  <c r="H29" i="2"/>
  <c r="P29" s="1"/>
  <c r="P16"/>
  <c r="P19" s="1"/>
  <c r="Z94"/>
  <c r="I56"/>
  <c r="V91"/>
  <c r="V93" s="1"/>
  <c r="M91"/>
  <c r="F56" s="1"/>
  <c r="K90"/>
  <c r="J90"/>
  <c r="S90"/>
  <c r="L90"/>
  <c r="I90"/>
  <c r="K83"/>
  <c r="K94" s="1"/>
  <c r="J83"/>
  <c r="S83"/>
  <c r="M83"/>
  <c r="L83"/>
  <c r="I83"/>
  <c r="K76"/>
  <c r="J76"/>
  <c r="S76"/>
  <c r="L76"/>
  <c r="L91" s="1"/>
  <c r="E56" s="1"/>
  <c r="I76"/>
  <c r="I57" i="3" l="1"/>
  <c r="V94"/>
  <c r="I59" s="1"/>
  <c r="L93"/>
  <c r="E57" s="1"/>
  <c r="C16" s="1"/>
  <c r="I91"/>
  <c r="G56" s="1"/>
  <c r="S91"/>
  <c r="H56" s="1"/>
  <c r="S93"/>
  <c r="H57" s="1"/>
  <c r="L94"/>
  <c r="E59" s="1"/>
  <c r="F56"/>
  <c r="M94" i="2"/>
  <c r="F59" s="1"/>
  <c r="V94"/>
  <c r="I59" s="1"/>
  <c r="I57"/>
  <c r="I93"/>
  <c r="G57" s="1"/>
  <c r="E16" s="1"/>
  <c r="P22" s="1"/>
  <c r="L93"/>
  <c r="E57" s="1"/>
  <c r="C16" s="1"/>
  <c r="M93"/>
  <c r="F57" s="1"/>
  <c r="D16" s="1"/>
  <c r="S93"/>
  <c r="H57" s="1"/>
  <c r="L94"/>
  <c r="E59" s="1"/>
  <c r="I91"/>
  <c r="G56" s="1"/>
  <c r="S91"/>
  <c r="H56" s="1"/>
  <c r="E21"/>
  <c r="E22"/>
  <c r="P21"/>
  <c r="E23"/>
  <c r="I93" i="3" l="1"/>
  <c r="G57" s="1"/>
  <c r="E16" s="1"/>
  <c r="S94"/>
  <c r="H59" s="1"/>
  <c r="P23" i="2"/>
  <c r="P25" s="1"/>
  <c r="S94"/>
  <c r="H59" s="1"/>
  <c r="E19"/>
  <c r="I94"/>
  <c r="G59" s="1"/>
  <c r="P27" l="1"/>
  <c r="C7" i="1"/>
  <c r="P23" i="3"/>
  <c r="E19"/>
  <c r="P22"/>
  <c r="P21"/>
  <c r="E23"/>
  <c r="E22"/>
  <c r="E21"/>
  <c r="I94"/>
  <c r="G59" s="1"/>
  <c r="G7" i="1" l="1"/>
  <c r="H28" i="2"/>
  <c r="P28" s="1"/>
  <c r="P30" s="1"/>
  <c r="P25" i="3"/>
  <c r="P27" l="1"/>
  <c r="C8" i="1"/>
  <c r="H28" i="3" l="1"/>
  <c r="P28" s="1"/>
  <c r="P30" s="1"/>
  <c r="G8" i="1"/>
  <c r="G9" s="1"/>
  <c r="C9"/>
  <c r="B10" l="1"/>
  <c r="G10" s="1"/>
  <c r="B11" l="1"/>
  <c r="G11" s="1"/>
  <c r="G12" s="1"/>
</calcChain>
</file>

<file path=xl/sharedStrings.xml><?xml version="1.0" encoding="utf-8"?>
<sst xmlns="http://schemas.openxmlformats.org/spreadsheetml/2006/main" count="269" uniqueCount="99">
  <si>
    <t>Rekapitulácia rozpočtu</t>
  </si>
  <si>
    <t>Stavba Zariadenie pre seniorov NÁRUČ,  Prešov , Veselá ul.1 - Inštalácia bezpečnostných madiel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</si>
  <si>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</si>
  <si>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</si>
  <si>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</si>
  <si>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</si>
  <si>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</si>
  <si>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</si>
  <si>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</si>
  <si>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</si>
  <si>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</si>
  <si>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</si>
  <si>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Krycí list rozpočtu</t>
  </si>
  <si>
    <t xml:space="preserve">Stavba Zariadenie pre seniorov NÁRUČ,  Prešov , Veselá ul.1 - Inštalácia bezpečnostných madiel </t>
  </si>
  <si>
    <t xml:space="preserve">Miesto:  </t>
  </si>
  <si>
    <t xml:space="preserve">Ks: </t>
  </si>
  <si>
    <t xml:space="preserve">Zákazka: </t>
  </si>
  <si>
    <t xml:space="preserve">Spracoval: </t>
  </si>
  <si>
    <t xml:space="preserve">Dňa </t>
  </si>
  <si>
    <t>2.12.2020</t>
  </si>
  <si>
    <t>Odberateľ: ZpS Náruč , Prešov, Veselá č.1</t>
  </si>
  <si>
    <t>Projektant: A-typ architektonický ateliér s.r.o. Prešov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</si>
  <si>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</si>
  <si>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</si>
  <si>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</si>
  <si>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</si>
  <si>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</si>
  <si>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</si>
  <si>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</si>
  <si>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</si>
  <si>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</si>
  <si>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</si>
  <si>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</si>
  <si>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</si>
  <si>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</si>
  <si>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</si>
  <si>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</si>
  <si>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</si>
  <si>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</si>
  <si>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</si>
  <si>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</si>
  <si>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</si>
  <si>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</si>
  <si>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</si>
  <si>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</si>
  <si>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</si>
  <si>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</si>
  <si>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</si>
  <si>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</si>
  <si>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</si>
  <si>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</si>
  <si>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</si>
  <si>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</si>
  <si>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</si>
  <si>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</si>
  <si>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2.12.2020</t>
  </si>
  <si>
    <t>Prehľad rozpočtových nákladov</t>
  </si>
  <si>
    <t>Práce PSV</t>
  </si>
  <si>
    <t xml:space="preserve">   KOVOVÉ DOPLNKOVÉ KONŠTRUKCIE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</si>
  <si>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</si>
  <si>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</si>
  <si>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</si>
  <si>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</si>
  <si>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</si>
  <si>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</si>
  <si>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</si>
  <si>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</si>
  <si>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</si>
  <si>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</si>
  <si>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</si>
  <si>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</si>
  <si>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Dátum: </t>
  </si>
  <si>
    <t xml:space="preserve">Zákazka Zariadenie pre seniorov NÁRUČ,  Prešov , Veselá ul.1 - Inštalácia bezpečnostných madiel </t>
  </si>
  <si>
    <t>N00100001</t>
  </si>
  <si>
    <t>Montáž systémových madiel - typu ako ACROVYN HR06 vtrátane úchytetiek kotvených na  stenu</t>
  </si>
  <si>
    <t>m</t>
  </si>
  <si>
    <t>"blok A</t>
  </si>
  <si>
    <t>79.95</t>
  </si>
  <si>
    <t/>
  </si>
  <si>
    <t>"blok B1</t>
  </si>
  <si>
    <t>90.97</t>
  </si>
  <si>
    <t>"blok  B2</t>
  </si>
  <si>
    <t>86.74</t>
  </si>
  <si>
    <t>N00100002</t>
  </si>
  <si>
    <t>Dodávka systémových madiel - typu ako ACROVYN HR06 (tvrené z hliníkovou kostrou a akrylátovým krytem so štrukturovaným povrchom d=38 mm, vtrátane konzol hliníková, alebo Acrovyn + doplnky)</t>
  </si>
  <si>
    <t>998767201</t>
  </si>
  <si>
    <t>Presun hmôt pre kovové stavebné doplnkové konštrukcie v objektoch výšky do 6 m</t>
  </si>
  <si>
    <t xml:space="preserve"> %</t>
  </si>
  <si>
    <t>*</t>
  </si>
  <si>
    <t xml:space="preserve">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</si>
  <si>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</si>
  <si>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</si>
  <si>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</si>
  <si>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</si>
  <si>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 xml:space="preserve">Inštalácia bezpečnostných madiel 2.np - A,B1,B2 </t>
  </si>
  <si>
    <t xml:space="preserve">Inštalácia bezpečnostných madiel 3.np  - A,B1,B2 </t>
  </si>
  <si>
    <t xml:space="preserve">Objekt Inštalácia bezpečnostných madiel 2.np  - A,B1,B2 </t>
  </si>
  <si>
    <t xml:space="preserve">Objekt Inštalácia bezpečnostných madiel 3.np  - A,B1,B2 </t>
  </si>
  <si>
    <t>00692000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</si>
</sst>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quotePrefix="1" applyFont="1"/>
    <xf numFmtId="164" fontId="17" fillId="4" borderId="2" xfId="0" applyNumberFormat="1" applyFont="1" applyFill="1" applyBorder="1" applyAlignment="1">
      <alignment wrapText="1"/>
    </xf>
    <xf numFmtId="166" fontId="9" fillId="0" borderId="0" xfId="0" applyNumberFormat="1" applyFont="1"/>
    <xf numFmtId="0" fontId="17" fillId="0" borderId="0" xfId="0" applyFont="1"/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164" fontId="18" fillId="4" borderId="2" xfId="0" applyNumberFormat="1" applyFont="1" applyFill="1" applyBorder="1" applyAlignment="1">
      <alignment wrapText="1"/>
    </xf>
    <xf numFmtId="166" fontId="19" fillId="0" borderId="0" xfId="0" applyNumberFormat="1" applyFont="1"/>
    <xf numFmtId="0" fontId="18" fillId="0" borderId="0" xfId="0" applyFont="1"/>
    <xf numFmtId="166" fontId="5" fillId="0" borderId="0" xfId="0" applyNumberFormat="1" applyFont="1"/>
    <xf numFmtId="0" fontId="14" fillId="0" borderId="106" xfId="0" applyFont="1" applyBorder="1"/>
    <xf numFmtId="166" fontId="14" fillId="0" borderId="106" xfId="0" applyNumberFormat="1" applyFont="1" applyBorder="1"/>
    <xf numFmtId="164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0" fontId="1" fillId="0" borderId="102" xfId="0" applyFont="1" applyBorder="1"/>
    <xf numFmtId="166" fontId="18" fillId="0" borderId="102" xfId="0" applyNumberFormat="1" applyFont="1" applyBorder="1"/>
    <xf numFmtId="0" fontId="5" fillId="0" borderId="102" xfId="0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14" fillId="0" borderId="106" xfId="0" applyFont="1" applyBorder="1"/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4" xfId="0" applyFont="1" applyBorder="1"/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1" fillId="0" borderId="75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80" xfId="0" applyFont="1" applyFill="1" applyBorder="1"/>
    <xf numFmtId="0" fontId="1" fillId="0" borderId="40" xfId="0" applyFont="1" applyFill="1" applyBorder="1"/>
    <xf numFmtId="0" fontId="6" fillId="0" borderId="0" xfId="0" applyFont="1" applyFill="1" applyBorder="1"/>
    <xf numFmtId="0" fontId="1" fillId="0" borderId="78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3" xfId="0" applyFont="1" applyFill="1" applyBorder="1"/>
    <xf numFmtId="0" fontId="1" fillId="0" borderId="36" xfId="0" applyFont="1" applyFill="1" applyBorder="1"/>
    <xf numFmtId="0" fontId="1" fillId="0" borderId="49" xfId="0" applyFont="1" applyFill="1" applyBorder="1"/>
    <xf numFmtId="0" fontId="1" fillId="0" borderId="74" xfId="0" applyFont="1" applyFill="1" applyBorder="1"/>
    <xf numFmtId="0" fontId="6" fillId="0" borderId="71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8" fillId="3" borderId="5" xfId="1" applyFill="1" applyBorder="1" applyAlignment="1">
      <alignment horizontal="center" vertical="center"/>
    </xf>
    <xf numFmtId="49" fontId="1" fillId="0" borderId="32" xfId="0" applyNumberFormat="1" applyFont="1" applyFill="1" applyBorder="1"/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>
      <selection activeCell="B16" sqref="B16"/>
    </sheetView>
  </sheetViews>
  <sheetFormatPr defaultColWidth="0" defaultRowHeight="15"/>
  <cols>
    <col min="1" max="1" width="40.85546875" customWidth="1"/>
    <col min="2" max="2" width="10.7109375" customWidth="1"/>
    <col min="3" max="6" width="8.7109375" customWidth="1"/>
    <col min="7" max="7" width="10.7109375" customWidth="1"/>
    <col min="8" max="8" width="9.140625" customWidth="1"/>
    <col min="9" max="26" width="0" hidden="1" customWidth="1"/>
    <col min="27" max="16384" width="9.140625" hidden="1"/>
  </cols>
  <sheetData>
    <row r="1" spans="1:26">
      <c r="A1" s="3"/>
      <c r="B1" s="3"/>
      <c r="C1" s="3"/>
      <c r="D1" s="3"/>
      <c r="E1" s="3"/>
      <c r="F1" s="3"/>
      <c r="G1" s="3"/>
    </row>
    <row r="2" spans="1:26" ht="35.1" customHeight="1">
      <c r="A2" s="236" t="s">
        <v>0</v>
      </c>
      <c r="B2" s="237"/>
      <c r="C2" s="237"/>
      <c r="D2" s="237"/>
      <c r="E2" s="237"/>
      <c r="F2" s="5" t="s">
        <v>2</v>
      </c>
      <c r="G2" s="5"/>
    </row>
    <row r="3" spans="1:26">
      <c r="A3" s="238" t="s">
        <v>1</v>
      </c>
      <c r="B3" s="238"/>
      <c r="C3" s="238"/>
      <c r="D3" s="238"/>
      <c r="E3" s="238"/>
      <c r="F3" s="6" t="s">
        <v>3</v>
      </c>
      <c r="G3" s="6" t="s">
        <v>4</v>
      </c>
    </row>
    <row r="4" spans="1:26">
      <c r="A4" s="238"/>
      <c r="B4" s="238"/>
      <c r="C4" s="238"/>
      <c r="D4" s="238"/>
      <c r="E4" s="238"/>
      <c r="F4" s="7">
        <v>0.2</v>
      </c>
      <c r="G4" s="7">
        <v>0</v>
      </c>
    </row>
    <row r="5" spans="1:26">
      <c r="A5" s="8"/>
      <c r="B5" s="8"/>
      <c r="C5" s="8"/>
      <c r="D5" s="8"/>
      <c r="E5" s="8"/>
      <c r="F5" s="8"/>
      <c r="G5" s="8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2" t="s">
        <v>94</v>
      </c>
      <c r="B7" s="227">
        <f>'SO 2.NP'!I94-Rekapitulácia!D7</f>
        <v>0</v>
      </c>
      <c r="C7" s="227">
        <f>'SO 2.NP'!P25</f>
        <v>0</v>
      </c>
      <c r="D7" s="227">
        <v>0</v>
      </c>
      <c r="E7" s="227">
        <f>'SO 2.NP'!P16</f>
        <v>0</v>
      </c>
      <c r="F7" s="227">
        <v>0</v>
      </c>
      <c r="G7" s="227">
        <f>B7+C7+D7+E7+F7</f>
        <v>0</v>
      </c>
      <c r="K7">
        <f>'SO 2.NP'!K94</f>
        <v>0</v>
      </c>
      <c r="Q7">
        <v>30.126000000000001</v>
      </c>
    </row>
    <row r="8" spans="1:26">
      <c r="A8" s="2" t="s">
        <v>95</v>
      </c>
      <c r="B8" s="229">
        <f>'SO 3.NP'!I94-Rekapitulácia!D8</f>
        <v>0</v>
      </c>
      <c r="C8" s="229">
        <f>'SO 3.NP'!P25</f>
        <v>0</v>
      </c>
      <c r="D8" s="229">
        <v>0</v>
      </c>
      <c r="E8" s="229">
        <f>'SO 3.NP'!P16</f>
        <v>0</v>
      </c>
      <c r="F8" s="229">
        <v>0</v>
      </c>
      <c r="G8" s="229">
        <f>B8+C8+D8+E8+F8</f>
        <v>0</v>
      </c>
      <c r="K8">
        <f>'SO 3.NP'!K94</f>
        <v>0</v>
      </c>
      <c r="Q8">
        <v>30.126000000000001</v>
      </c>
    </row>
    <row r="9" spans="1:26">
      <c r="A9" s="232" t="s">
        <v>90</v>
      </c>
      <c r="B9" s="233">
        <f>SUM(B7:B8)</f>
        <v>0</v>
      </c>
      <c r="C9" s="233">
        <f>SUM(C7:C8)</f>
        <v>0</v>
      </c>
      <c r="D9" s="233">
        <f>SUM(D7:D8)</f>
        <v>0</v>
      </c>
      <c r="E9" s="233">
        <f>SUM(E7:E8)</f>
        <v>0</v>
      </c>
      <c r="F9" s="233">
        <f>SUM(F7:F8)</f>
        <v>0</v>
      </c>
      <c r="G9" s="233">
        <f>SUM(G7:G8)-SUM(Z7:Z8)</f>
        <v>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>
      <c r="A10" s="230" t="s">
        <v>91</v>
      </c>
      <c r="B10" s="231">
        <f>G9-SUM(Rekapitulácia!K7:'Rekapitulácia'!K8)*1</f>
        <v>0</v>
      </c>
      <c r="C10" s="231"/>
      <c r="D10" s="231"/>
      <c r="E10" s="231"/>
      <c r="F10" s="231"/>
      <c r="G10" s="231">
        <f>ROUND(((ROUND(B10,2)*20)/100),2)*1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>
      <c r="A11" s="4" t="s">
        <v>92</v>
      </c>
      <c r="B11" s="228">
        <f>(G9-B10)</f>
        <v>0</v>
      </c>
      <c r="C11" s="228"/>
      <c r="D11" s="228"/>
      <c r="E11" s="228"/>
      <c r="F11" s="228"/>
      <c r="G11" s="228">
        <f>ROUND(((ROUND(B11,2)*0)/100),2)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>
      <c r="A12" s="234" t="s">
        <v>93</v>
      </c>
      <c r="B12" s="235"/>
      <c r="C12" s="235"/>
      <c r="D12" s="235"/>
      <c r="E12" s="235"/>
      <c r="F12" s="235"/>
      <c r="G12" s="235">
        <f>SUM(G9:G11)</f>
        <v>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</sheetData>
  <mergeCells count="2">
    <mergeCell ref="A2:E2"/>
    <mergeCell ref="A3:E4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4"/>
  <sheetViews>
    <sheetView workbookViewId="0">
      <pane ySplit="1" topLeftCell="A2" activePane="bottomLeft" state="frozen"/>
      <selection pane="bottomLeft" activeCell="B9" sqref="B9:H9"/>
    </sheetView>
  </sheetViews>
  <sheetFormatPr defaultColWidth="0" defaultRowHeight="1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>
      <c r="A1" s="12"/>
      <c r="B1" s="299" t="s">
        <v>12</v>
      </c>
      <c r="C1" s="300"/>
      <c r="D1" s="12"/>
      <c r="E1" s="301" t="s">
        <v>0</v>
      </c>
      <c r="F1" s="302"/>
      <c r="G1" s="13"/>
      <c r="H1" s="322" t="s">
        <v>60</v>
      </c>
      <c r="I1" s="300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>
      <c r="A2" s="15"/>
      <c r="B2" s="303" t="s">
        <v>12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305"/>
      <c r="S2" s="305"/>
      <c r="T2" s="305"/>
      <c r="U2" s="305"/>
      <c r="V2" s="306"/>
      <c r="W2" s="53"/>
    </row>
    <row r="3" spans="1:23" ht="18" customHeight="1">
      <c r="A3" s="15"/>
      <c r="B3" s="307" t="s">
        <v>13</v>
      </c>
      <c r="C3" s="308"/>
      <c r="D3" s="308"/>
      <c r="E3" s="308"/>
      <c r="F3" s="308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53"/>
    </row>
    <row r="4" spans="1:23" ht="18" customHeight="1">
      <c r="A4" s="15"/>
      <c r="B4" s="43" t="s">
        <v>96</v>
      </c>
      <c r="C4" s="32"/>
      <c r="D4" s="25"/>
      <c r="E4" s="25"/>
      <c r="F4" s="44" t="s">
        <v>14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>
      <c r="A5" s="15"/>
      <c r="B5" s="40"/>
      <c r="C5" s="32"/>
      <c r="D5" s="25"/>
      <c r="E5" s="25"/>
      <c r="F5" s="44" t="s">
        <v>15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>
      <c r="A6" s="15"/>
      <c r="B6" s="45" t="s">
        <v>16</v>
      </c>
      <c r="C6" s="32"/>
      <c r="D6" s="44" t="s">
        <v>17</v>
      </c>
      <c r="E6" s="25"/>
      <c r="F6" s="44" t="s">
        <v>18</v>
      </c>
      <c r="G6" s="44" t="s">
        <v>19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>
      <c r="A7" s="15"/>
      <c r="B7" s="311" t="s">
        <v>20</v>
      </c>
      <c r="C7" s="312"/>
      <c r="D7" s="312"/>
      <c r="E7" s="312"/>
      <c r="F7" s="312"/>
      <c r="G7" s="312"/>
      <c r="H7" s="313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>
      <c r="A8" s="15"/>
      <c r="B8" s="49" t="s">
        <v>23</v>
      </c>
      <c r="C8" s="323" t="s">
        <v>98</v>
      </c>
      <c r="D8" s="28"/>
      <c r="E8" s="28"/>
      <c r="F8" s="50" t="s">
        <v>24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>
      <c r="A9" s="15"/>
      <c r="B9" s="314" t="s">
        <v>21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>
      <c r="A10" s="15"/>
      <c r="B10" s="45" t="s">
        <v>23</v>
      </c>
      <c r="C10" s="32"/>
      <c r="D10" s="25"/>
      <c r="E10" s="25"/>
      <c r="F10" s="44" t="s">
        <v>24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>
      <c r="A11" s="15"/>
      <c r="B11" s="314" t="s">
        <v>22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>
      <c r="A12" s="15"/>
      <c r="B12" s="45" t="s">
        <v>23</v>
      </c>
      <c r="C12" s="32"/>
      <c r="D12" s="25"/>
      <c r="E12" s="25"/>
      <c r="F12" s="44" t="s">
        <v>24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>
      <c r="A14" s="15"/>
      <c r="B14" s="54" t="s">
        <v>6</v>
      </c>
      <c r="C14" s="62" t="s">
        <v>46</v>
      </c>
      <c r="D14" s="61" t="s">
        <v>47</v>
      </c>
      <c r="E14" s="66" t="s">
        <v>48</v>
      </c>
      <c r="F14" s="317" t="s">
        <v>30</v>
      </c>
      <c r="G14" s="318"/>
      <c r="H14" s="283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>
      <c r="A15" s="15"/>
      <c r="B15" s="55" t="s">
        <v>25</v>
      </c>
      <c r="C15" s="63"/>
      <c r="D15" s="58"/>
      <c r="E15" s="67"/>
      <c r="F15" s="319" t="s">
        <v>31</v>
      </c>
      <c r="G15" s="285"/>
      <c r="H15" s="286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>
      <c r="A16" s="15"/>
      <c r="B16" s="54" t="s">
        <v>26</v>
      </c>
      <c r="C16" s="92">
        <f>'SO 2.NP'!E57</f>
        <v>0</v>
      </c>
      <c r="D16" s="93">
        <f>'SO 2.NP'!F57</f>
        <v>0</v>
      </c>
      <c r="E16" s="94">
        <f>'SO 2.NP'!G57</f>
        <v>0</v>
      </c>
      <c r="F16" s="320" t="s">
        <v>32</v>
      </c>
      <c r="G16" s="285"/>
      <c r="H16" s="286"/>
      <c r="I16" s="25"/>
      <c r="J16" s="25"/>
      <c r="K16" s="26"/>
      <c r="L16" s="26"/>
      <c r="M16" s="26"/>
      <c r="N16" s="26"/>
      <c r="O16" s="74"/>
      <c r="P16" s="83">
        <f>(SUM(Z74:Z93))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>
      <c r="A17" s="15"/>
      <c r="B17" s="55" t="s">
        <v>27</v>
      </c>
      <c r="C17" s="63"/>
      <c r="D17" s="58"/>
      <c r="E17" s="67"/>
      <c r="F17" s="321" t="s">
        <v>33</v>
      </c>
      <c r="G17" s="285"/>
      <c r="H17" s="286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>
      <c r="A18" s="15"/>
      <c r="B18" s="56" t="s">
        <v>28</v>
      </c>
      <c r="C18" s="64"/>
      <c r="D18" s="59"/>
      <c r="E18" s="68"/>
      <c r="F18" s="298"/>
      <c r="G18" s="288"/>
      <c r="H18" s="286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>
      <c r="A19" s="15"/>
      <c r="B19" s="56" t="s">
        <v>29</v>
      </c>
      <c r="C19" s="65"/>
      <c r="D19" s="60"/>
      <c r="E19" s="69">
        <f>SUM(E15:E18)</f>
        <v>0</v>
      </c>
      <c r="F19" s="278" t="s">
        <v>29</v>
      </c>
      <c r="G19" s="279"/>
      <c r="H19" s="28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>
      <c r="A20" s="15"/>
      <c r="B20" s="52" t="s">
        <v>39</v>
      </c>
      <c r="C20" s="57"/>
      <c r="D20" s="95"/>
      <c r="E20" s="96"/>
      <c r="F20" s="281" t="s">
        <v>39</v>
      </c>
      <c r="G20" s="282"/>
      <c r="H20" s="283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>
      <c r="A21" s="15"/>
      <c r="B21" s="49" t="s">
        <v>40</v>
      </c>
      <c r="C21" s="51"/>
      <c r="D21" s="91"/>
      <c r="E21" s="70">
        <f>((E15*U22*0)+(E16*V22*0)+(E17*W22*0))/100</f>
        <v>0</v>
      </c>
      <c r="F21" s="284" t="s">
        <v>43</v>
      </c>
      <c r="G21" s="285"/>
      <c r="H21" s="286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>
      <c r="A22" s="15"/>
      <c r="B22" s="45" t="s">
        <v>41</v>
      </c>
      <c r="C22" s="34"/>
      <c r="D22" s="72"/>
      <c r="E22" s="71">
        <f>((E15*U23*0)+(E16*V23*0)+(E17*W23*0))/100</f>
        <v>0</v>
      </c>
      <c r="F22" s="284" t="s">
        <v>44</v>
      </c>
      <c r="G22" s="285"/>
      <c r="H22" s="286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>
      <c r="A23" s="15"/>
      <c r="B23" s="45" t="s">
        <v>42</v>
      </c>
      <c r="C23" s="34"/>
      <c r="D23" s="72"/>
      <c r="E23" s="71">
        <f>((E15*U24*0)+(E16*V24*0)+(E17*W24*0))/100</f>
        <v>0</v>
      </c>
      <c r="F23" s="284" t="s">
        <v>45</v>
      </c>
      <c r="G23" s="285"/>
      <c r="H23" s="286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>
      <c r="A24" s="15"/>
      <c r="B24" s="40"/>
      <c r="C24" s="34"/>
      <c r="D24" s="72"/>
      <c r="E24" s="72"/>
      <c r="F24" s="287"/>
      <c r="G24" s="288"/>
      <c r="H24" s="286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>
      <c r="A25" s="15"/>
      <c r="B25" s="45"/>
      <c r="C25" s="34"/>
      <c r="D25" s="72"/>
      <c r="E25" s="72"/>
      <c r="F25" s="289" t="s">
        <v>29</v>
      </c>
      <c r="G25" s="279"/>
      <c r="H25" s="286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>
      <c r="A26" s="15"/>
      <c r="B26" s="110" t="s">
        <v>51</v>
      </c>
      <c r="C26" s="98"/>
      <c r="D26" s="100"/>
      <c r="E26" s="106"/>
      <c r="F26" s="281" t="s">
        <v>34</v>
      </c>
      <c r="G26" s="290"/>
      <c r="H26" s="291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>
      <c r="A27" s="15"/>
      <c r="B27" s="41"/>
      <c r="C27" s="36"/>
      <c r="D27" s="73"/>
      <c r="E27" s="107"/>
      <c r="F27" s="292" t="s">
        <v>35</v>
      </c>
      <c r="G27" s="265"/>
      <c r="H27" s="293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>
      <c r="A28" s="15"/>
      <c r="B28" s="42"/>
      <c r="C28" s="37"/>
      <c r="D28" s="15"/>
      <c r="E28" s="108"/>
      <c r="F28" s="294" t="s">
        <v>36</v>
      </c>
      <c r="G28" s="295"/>
      <c r="H28" s="226">
        <f>P27-SUM('SO 2.NP'!K74:'SO 2.NP'!K93)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>
      <c r="A29" s="15"/>
      <c r="B29" s="42"/>
      <c r="C29" s="37"/>
      <c r="D29" s="15"/>
      <c r="E29" s="108"/>
      <c r="F29" s="296" t="s">
        <v>37</v>
      </c>
      <c r="G29" s="297"/>
      <c r="H29" s="33">
        <f>SUM('SO 2.NP'!K74:'SO 2.NP'!K93)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>
      <c r="A30" s="15"/>
      <c r="B30" s="42"/>
      <c r="C30" s="37"/>
      <c r="D30" s="15"/>
      <c r="E30" s="108"/>
      <c r="F30" s="276" t="s">
        <v>38</v>
      </c>
      <c r="G30" s="27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>
      <c r="A31" s="15"/>
      <c r="B31" s="38"/>
      <c r="C31" s="30"/>
      <c r="D31" s="101"/>
      <c r="E31" s="109"/>
      <c r="F31" s="265"/>
      <c r="G31" s="26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>
      <c r="A32" s="15"/>
      <c r="B32" s="110" t="s">
        <v>49</v>
      </c>
      <c r="C32" s="102"/>
      <c r="D32" s="19"/>
      <c r="E32" s="111" t="s">
        <v>50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24"/>
    </row>
    <row r="40" spans="1:23" ht="18" customHeight="1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24"/>
    </row>
    <row r="41" spans="1:2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24"/>
    </row>
    <row r="42" spans="1:23">
      <c r="A42" s="130"/>
      <c r="B42" s="2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24"/>
    </row>
    <row r="43" spans="1:23">
      <c r="A43" s="130"/>
      <c r="B43" s="21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>
      <c r="A44" s="130"/>
      <c r="B44" s="269" t="s">
        <v>0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1"/>
      <c r="W44" s="53"/>
    </row>
    <row r="45" spans="1:23">
      <c r="A45" s="130"/>
      <c r="B45" s="2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>
      <c r="A46" s="210"/>
      <c r="B46" s="250" t="s">
        <v>20</v>
      </c>
      <c r="C46" s="251"/>
      <c r="D46" s="251"/>
      <c r="E46" s="252"/>
      <c r="F46" s="272" t="s">
        <v>17</v>
      </c>
      <c r="G46" s="251"/>
      <c r="H46" s="25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>
      <c r="A47" s="210"/>
      <c r="B47" s="250" t="s">
        <v>21</v>
      </c>
      <c r="C47" s="251"/>
      <c r="D47" s="251"/>
      <c r="E47" s="252"/>
      <c r="F47" s="272" t="s">
        <v>15</v>
      </c>
      <c r="G47" s="251"/>
      <c r="H47" s="25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>
      <c r="A48" s="210"/>
      <c r="B48" s="250" t="s">
        <v>22</v>
      </c>
      <c r="C48" s="251"/>
      <c r="D48" s="251"/>
      <c r="E48" s="252"/>
      <c r="F48" s="272" t="s">
        <v>55</v>
      </c>
      <c r="G48" s="251"/>
      <c r="H48" s="25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>
      <c r="A49" s="210"/>
      <c r="B49" s="273" t="s">
        <v>13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>
      <c r="A50" s="15"/>
      <c r="B50" s="214" t="s">
        <v>96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>
      <c r="A53" s="15"/>
      <c r="B53" s="214" t="s">
        <v>56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>
      <c r="A54" s="2"/>
      <c r="B54" s="267" t="s">
        <v>52</v>
      </c>
      <c r="C54" s="268"/>
      <c r="D54" s="128"/>
      <c r="E54" s="128" t="s">
        <v>46</v>
      </c>
      <c r="F54" s="128" t="s">
        <v>47</v>
      </c>
      <c r="G54" s="128" t="s">
        <v>29</v>
      </c>
      <c r="H54" s="128" t="s">
        <v>53</v>
      </c>
      <c r="I54" s="128" t="s">
        <v>54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>
      <c r="A55" s="10"/>
      <c r="B55" s="257" t="s">
        <v>57</v>
      </c>
      <c r="C55" s="256"/>
      <c r="D55" s="25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25"/>
      <c r="X55" s="137"/>
      <c r="Y55" s="137"/>
      <c r="Z55" s="137"/>
    </row>
    <row r="56" spans="1:26">
      <c r="A56" s="10"/>
      <c r="B56" s="258" t="s">
        <v>58</v>
      </c>
      <c r="C56" s="259"/>
      <c r="D56" s="259"/>
      <c r="E56" s="138">
        <f>'SO 2.NP'!L91</f>
        <v>0</v>
      </c>
      <c r="F56" s="138">
        <f>'SO 2.NP'!M91</f>
        <v>0</v>
      </c>
      <c r="G56" s="138">
        <f>'SO 2.NP'!I91</f>
        <v>0</v>
      </c>
      <c r="H56" s="139">
        <f>'SO 2.NP'!S91</f>
        <v>0</v>
      </c>
      <c r="I56" s="139">
        <f>'SO 2.NP'!V91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25"/>
      <c r="X56" s="137"/>
      <c r="Y56" s="137"/>
      <c r="Z56" s="137"/>
    </row>
    <row r="57" spans="1:26">
      <c r="A57" s="10"/>
      <c r="B57" s="260" t="s">
        <v>57</v>
      </c>
      <c r="C57" s="246"/>
      <c r="D57" s="246"/>
      <c r="E57" s="140">
        <f>'SO 2.NP'!L93</f>
        <v>0</v>
      </c>
      <c r="F57" s="140">
        <f>'SO 2.NP'!M93</f>
        <v>0</v>
      </c>
      <c r="G57" s="140">
        <f>'SO 2.NP'!I93</f>
        <v>0</v>
      </c>
      <c r="H57" s="141">
        <f>'SO 2.NP'!S93</f>
        <v>0</v>
      </c>
      <c r="I57" s="141">
        <f>'SO 2.NP'!V93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25"/>
      <c r="X57" s="137"/>
      <c r="Y57" s="137"/>
      <c r="Z57" s="137"/>
    </row>
    <row r="58" spans="1:26">
      <c r="A58" s="1"/>
      <c r="B58" s="215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>
      <c r="A59" s="142"/>
      <c r="B59" s="261" t="s">
        <v>59</v>
      </c>
      <c r="C59" s="262"/>
      <c r="D59" s="262"/>
      <c r="E59" s="144">
        <f>'SO 2.NP'!L94</f>
        <v>0</v>
      </c>
      <c r="F59" s="144">
        <f>'SO 2.NP'!M94</f>
        <v>0</v>
      </c>
      <c r="G59" s="144">
        <f>'SO 2.NP'!I94</f>
        <v>0</v>
      </c>
      <c r="H59" s="145">
        <f>'SO 2.NP'!S94</f>
        <v>0</v>
      </c>
      <c r="I59" s="145">
        <f>'SO 2.NP'!V94</f>
        <v>0</v>
      </c>
      <c r="J59" s="146"/>
      <c r="K59" s="146"/>
      <c r="L59" s="146"/>
      <c r="M59" s="146"/>
      <c r="N59" s="146"/>
      <c r="O59" s="146"/>
      <c r="P59" s="146"/>
      <c r="Q59" s="147"/>
      <c r="R59" s="147"/>
      <c r="S59" s="147"/>
      <c r="T59" s="147"/>
      <c r="U59" s="147"/>
      <c r="V59" s="152"/>
      <c r="W59" s="225"/>
      <c r="X59" s="143"/>
      <c r="Y59" s="143"/>
      <c r="Z59" s="143"/>
    </row>
    <row r="60" spans="1:26">
      <c r="A60" s="15"/>
      <c r="B60" s="42"/>
      <c r="C60" s="3"/>
      <c r="D60" s="3"/>
      <c r="E60" s="14"/>
      <c r="F60" s="14"/>
      <c r="G60" s="14"/>
      <c r="H60" s="153"/>
      <c r="I60" s="153"/>
      <c r="J60" s="153"/>
      <c r="K60" s="153"/>
      <c r="L60" s="153"/>
      <c r="M60" s="153"/>
      <c r="N60" s="153"/>
      <c r="O60" s="153"/>
      <c r="P60" s="153"/>
      <c r="Q60" s="11"/>
      <c r="R60" s="11"/>
      <c r="S60" s="11"/>
      <c r="T60" s="11"/>
      <c r="U60" s="11"/>
      <c r="V60" s="11"/>
      <c r="W60" s="53"/>
    </row>
    <row r="61" spans="1:26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>
      <c r="A62" s="15"/>
      <c r="B62" s="38"/>
      <c r="C62" s="8"/>
      <c r="D62" s="8"/>
      <c r="E62" s="27"/>
      <c r="F62" s="27"/>
      <c r="G62" s="27"/>
      <c r="H62" s="154"/>
      <c r="I62" s="154"/>
      <c r="J62" s="154"/>
      <c r="K62" s="154"/>
      <c r="L62" s="154"/>
      <c r="M62" s="154"/>
      <c r="N62" s="154"/>
      <c r="O62" s="154"/>
      <c r="P62" s="154"/>
      <c r="Q62" s="16"/>
      <c r="R62" s="16"/>
      <c r="S62" s="16"/>
      <c r="T62" s="16"/>
      <c r="U62" s="16"/>
      <c r="V62" s="16"/>
      <c r="W62" s="53"/>
    </row>
    <row r="63" spans="1:26" ht="35.1" customHeight="1">
      <c r="A63" s="1"/>
      <c r="B63" s="263" t="s">
        <v>60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53"/>
    </row>
    <row r="64" spans="1:26">
      <c r="A64" s="15"/>
      <c r="B64" s="97"/>
      <c r="C64" s="19"/>
      <c r="D64" s="19"/>
      <c r="E64" s="99"/>
      <c r="F64" s="99"/>
      <c r="G64" s="99"/>
      <c r="H64" s="168"/>
      <c r="I64" s="168"/>
      <c r="J64" s="168"/>
      <c r="K64" s="168"/>
      <c r="L64" s="168"/>
      <c r="M64" s="168"/>
      <c r="N64" s="168"/>
      <c r="O64" s="168"/>
      <c r="P64" s="168"/>
      <c r="Q64" s="20"/>
      <c r="R64" s="20"/>
      <c r="S64" s="20"/>
      <c r="T64" s="20"/>
      <c r="U64" s="20"/>
      <c r="V64" s="20"/>
      <c r="W64" s="53"/>
    </row>
    <row r="65" spans="1:26" ht="20.100000000000001" customHeight="1">
      <c r="A65" s="210"/>
      <c r="B65" s="247" t="s">
        <v>20</v>
      </c>
      <c r="C65" s="248"/>
      <c r="D65" s="248"/>
      <c r="E65" s="249"/>
      <c r="F65" s="166"/>
      <c r="G65" s="166"/>
      <c r="H65" s="167" t="s">
        <v>17</v>
      </c>
      <c r="I65" s="253"/>
      <c r="J65" s="254"/>
      <c r="K65" s="254"/>
      <c r="L65" s="254"/>
      <c r="M65" s="254"/>
      <c r="N65" s="254"/>
      <c r="O65" s="254"/>
      <c r="P65" s="255"/>
      <c r="Q65" s="18"/>
      <c r="R65" s="18"/>
      <c r="S65" s="18"/>
      <c r="T65" s="18"/>
      <c r="U65" s="18"/>
      <c r="V65" s="18"/>
      <c r="W65" s="53"/>
    </row>
    <row r="66" spans="1:26" ht="20.100000000000001" customHeight="1">
      <c r="A66" s="210"/>
      <c r="B66" s="250" t="s">
        <v>21</v>
      </c>
      <c r="C66" s="251"/>
      <c r="D66" s="251"/>
      <c r="E66" s="252"/>
      <c r="F66" s="162"/>
      <c r="G66" s="162"/>
      <c r="H66" s="163" t="s">
        <v>15</v>
      </c>
      <c r="I66" s="16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ht="20.100000000000001" customHeight="1">
      <c r="A67" s="210"/>
      <c r="B67" s="250" t="s">
        <v>22</v>
      </c>
      <c r="C67" s="251"/>
      <c r="D67" s="251"/>
      <c r="E67" s="252"/>
      <c r="F67" s="162"/>
      <c r="G67" s="162"/>
      <c r="H67" s="163" t="s">
        <v>71</v>
      </c>
      <c r="I67" s="163" t="s">
        <v>19</v>
      </c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20.100000000000001" customHeight="1">
      <c r="A68" s="15"/>
      <c r="B68" s="214" t="s">
        <v>72</v>
      </c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20.100000000000001" customHeight="1">
      <c r="A69" s="15"/>
      <c r="B69" s="214" t="s">
        <v>96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20.100000000000001" customHeight="1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20.100000000000001" customHeight="1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20.100000000000001" customHeight="1">
      <c r="A72" s="15"/>
      <c r="B72" s="216" t="s">
        <v>56</v>
      </c>
      <c r="C72" s="164"/>
      <c r="D72" s="164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>
      <c r="A73" s="2"/>
      <c r="B73" s="217" t="s">
        <v>61</v>
      </c>
      <c r="C73" s="128" t="s">
        <v>62</v>
      </c>
      <c r="D73" s="128" t="s">
        <v>63</v>
      </c>
      <c r="E73" s="155"/>
      <c r="F73" s="155" t="s">
        <v>64</v>
      </c>
      <c r="G73" s="155" t="s">
        <v>65</v>
      </c>
      <c r="H73" s="156" t="s">
        <v>66</v>
      </c>
      <c r="I73" s="156" t="s">
        <v>67</v>
      </c>
      <c r="J73" s="156"/>
      <c r="K73" s="156"/>
      <c r="L73" s="156"/>
      <c r="M73" s="156"/>
      <c r="N73" s="156"/>
      <c r="O73" s="156"/>
      <c r="P73" s="156" t="s">
        <v>68</v>
      </c>
      <c r="Q73" s="157"/>
      <c r="R73" s="157"/>
      <c r="S73" s="128" t="s">
        <v>69</v>
      </c>
      <c r="T73" s="158"/>
      <c r="U73" s="158"/>
      <c r="V73" s="128" t="s">
        <v>70</v>
      </c>
      <c r="W73" s="53"/>
    </row>
    <row r="74" spans="1:26">
      <c r="A74" s="10"/>
      <c r="B74" s="218"/>
      <c r="C74" s="169"/>
      <c r="D74" s="256" t="s">
        <v>57</v>
      </c>
      <c r="E74" s="256"/>
      <c r="F74" s="134"/>
      <c r="G74" s="170"/>
      <c r="H74" s="134"/>
      <c r="I74" s="134"/>
      <c r="J74" s="135"/>
      <c r="K74" s="135"/>
      <c r="L74" s="135"/>
      <c r="M74" s="135"/>
      <c r="N74" s="135"/>
      <c r="O74" s="135"/>
      <c r="P74" s="135"/>
      <c r="Q74" s="133"/>
      <c r="R74" s="133"/>
      <c r="S74" s="133"/>
      <c r="T74" s="133"/>
      <c r="U74" s="133"/>
      <c r="V74" s="203"/>
      <c r="W74" s="225"/>
      <c r="X74" s="137"/>
      <c r="Y74" s="137"/>
      <c r="Z74" s="137"/>
    </row>
    <row r="75" spans="1:26">
      <c r="A75" s="10"/>
      <c r="B75" s="219"/>
      <c r="C75" s="172">
        <v>767</v>
      </c>
      <c r="D75" s="245" t="s">
        <v>58</v>
      </c>
      <c r="E75" s="245"/>
      <c r="F75" s="138"/>
      <c r="G75" s="171"/>
      <c r="H75" s="138"/>
      <c r="I75" s="138"/>
      <c r="J75" s="139"/>
      <c r="K75" s="139"/>
      <c r="L75" s="139"/>
      <c r="M75" s="139"/>
      <c r="N75" s="139"/>
      <c r="O75" s="139"/>
      <c r="P75" s="139"/>
      <c r="Q75" s="10"/>
      <c r="R75" s="10"/>
      <c r="S75" s="10"/>
      <c r="T75" s="10"/>
      <c r="U75" s="10"/>
      <c r="V75" s="204"/>
      <c r="W75" s="225"/>
      <c r="X75" s="137"/>
      <c r="Y75" s="137"/>
      <c r="Z75" s="137"/>
    </row>
    <row r="76" spans="1:26" ht="24.95" customHeight="1">
      <c r="A76" s="183"/>
      <c r="B76" s="220"/>
      <c r="C76" s="184" t="s">
        <v>73</v>
      </c>
      <c r="D76" s="244" t="s">
        <v>74</v>
      </c>
      <c r="E76" s="244"/>
      <c r="F76" s="178" t="s">
        <v>75</v>
      </c>
      <c r="G76" s="179">
        <v>257.66000000000003</v>
      </c>
      <c r="H76" s="187"/>
      <c r="I76" s="178">
        <f>ROUND(G76*(H76),2)</f>
        <v>0</v>
      </c>
      <c r="J76" s="180">
        <f>ROUND(G76*(N76),2)</f>
        <v>0</v>
      </c>
      <c r="K76" s="181">
        <f>ROUND(G76*(O76),2)</f>
        <v>0</v>
      </c>
      <c r="L76" s="181">
        <f>ROUND(G76*(H76),2)</f>
        <v>0</v>
      </c>
      <c r="M76" s="181"/>
      <c r="N76" s="181">
        <v>0</v>
      </c>
      <c r="O76" s="181"/>
      <c r="P76" s="188"/>
      <c r="Q76" s="188"/>
      <c r="R76" s="188"/>
      <c r="S76" s="189">
        <f>ROUND(G76*(P76),3)</f>
        <v>0</v>
      </c>
      <c r="T76" s="182"/>
      <c r="U76" s="182"/>
      <c r="V76" s="205"/>
      <c r="W76" s="53"/>
      <c r="Z76">
        <v>0</v>
      </c>
    </row>
    <row r="77" spans="1:26" ht="12" customHeight="1">
      <c r="A77" s="173"/>
      <c r="B77" s="221"/>
      <c r="C77" s="185"/>
      <c r="D77" s="243" t="s">
        <v>76</v>
      </c>
      <c r="E77" s="243"/>
      <c r="F77" s="174"/>
      <c r="G77" s="175"/>
      <c r="H77" s="174"/>
      <c r="I77" s="174"/>
      <c r="J77" s="176"/>
      <c r="K77" s="132"/>
      <c r="L77" s="132"/>
      <c r="M77" s="132"/>
      <c r="N77" s="132"/>
      <c r="O77" s="132"/>
      <c r="P77" s="132"/>
      <c r="Q77" s="1"/>
      <c r="R77" s="1"/>
      <c r="S77" s="1"/>
      <c r="T77" s="1"/>
      <c r="U77" s="1"/>
      <c r="V77" s="206"/>
      <c r="W77" s="53"/>
    </row>
    <row r="78" spans="1:26">
      <c r="A78" s="173"/>
      <c r="B78" s="221"/>
      <c r="C78" s="173"/>
      <c r="D78" s="240" t="s">
        <v>77</v>
      </c>
      <c r="E78" s="241"/>
      <c r="F78" s="174"/>
      <c r="G78" s="175">
        <v>79.95</v>
      </c>
      <c r="H78" s="174"/>
      <c r="I78" s="174"/>
      <c r="J78" s="176"/>
      <c r="K78" s="132"/>
      <c r="L78" s="132"/>
      <c r="M78" s="132"/>
      <c r="N78" s="132"/>
      <c r="O78" s="132"/>
      <c r="P78" s="132"/>
      <c r="Q78" s="186" t="s">
        <v>78</v>
      </c>
      <c r="R78" s="1"/>
      <c r="S78" s="1"/>
      <c r="T78" s="1"/>
      <c r="U78" s="1"/>
      <c r="V78" s="206"/>
      <c r="W78" s="53"/>
    </row>
    <row r="79" spans="1:26" ht="12" customHeight="1">
      <c r="A79" s="173"/>
      <c r="B79" s="221"/>
      <c r="C79" s="185"/>
      <c r="D79" s="243" t="s">
        <v>79</v>
      </c>
      <c r="E79" s="243"/>
      <c r="F79" s="174"/>
      <c r="G79" s="175"/>
      <c r="H79" s="174"/>
      <c r="I79" s="174"/>
      <c r="J79" s="176"/>
      <c r="K79" s="132"/>
      <c r="L79" s="132"/>
      <c r="M79" s="132"/>
      <c r="N79" s="132"/>
      <c r="O79" s="132"/>
      <c r="P79" s="132"/>
      <c r="Q79" s="1"/>
      <c r="R79" s="1"/>
      <c r="S79" s="1"/>
      <c r="T79" s="1"/>
      <c r="U79" s="1"/>
      <c r="V79" s="206"/>
      <c r="W79" s="53"/>
    </row>
    <row r="80" spans="1:26">
      <c r="A80" s="173"/>
      <c r="B80" s="221"/>
      <c r="C80" s="173"/>
      <c r="D80" s="240" t="s">
        <v>80</v>
      </c>
      <c r="E80" s="241"/>
      <c r="F80" s="174"/>
      <c r="G80" s="175">
        <v>90.97</v>
      </c>
      <c r="H80" s="174"/>
      <c r="I80" s="174"/>
      <c r="J80" s="176"/>
      <c r="K80" s="132"/>
      <c r="L80" s="132"/>
      <c r="M80" s="132"/>
      <c r="N80" s="132"/>
      <c r="O80" s="132"/>
      <c r="P80" s="132"/>
      <c r="Q80" s="186" t="s">
        <v>78</v>
      </c>
      <c r="R80" s="1"/>
      <c r="S80" s="1"/>
      <c r="T80" s="1"/>
      <c r="U80" s="1"/>
      <c r="V80" s="206"/>
      <c r="W80" s="53"/>
    </row>
    <row r="81" spans="1:26" ht="12" customHeight="1">
      <c r="A81" s="173"/>
      <c r="B81" s="221"/>
      <c r="C81" s="185"/>
      <c r="D81" s="243" t="s">
        <v>81</v>
      </c>
      <c r="E81" s="243"/>
      <c r="F81" s="174"/>
      <c r="G81" s="175"/>
      <c r="H81" s="174"/>
      <c r="I81" s="174"/>
      <c r="J81" s="176"/>
      <c r="K81" s="132"/>
      <c r="L81" s="132"/>
      <c r="M81" s="132"/>
      <c r="N81" s="132"/>
      <c r="O81" s="132"/>
      <c r="P81" s="132"/>
      <c r="Q81" s="1"/>
      <c r="R81" s="1"/>
      <c r="S81" s="1"/>
      <c r="T81" s="1"/>
      <c r="U81" s="1"/>
      <c r="V81" s="206"/>
      <c r="W81" s="53"/>
    </row>
    <row r="82" spans="1:26">
      <c r="A82" s="173"/>
      <c r="B82" s="221"/>
      <c r="C82" s="173"/>
      <c r="D82" s="240" t="s">
        <v>82</v>
      </c>
      <c r="E82" s="241"/>
      <c r="F82" s="174"/>
      <c r="G82" s="175">
        <v>86.74</v>
      </c>
      <c r="H82" s="174"/>
      <c r="I82" s="174"/>
      <c r="J82" s="176"/>
      <c r="K82" s="132"/>
      <c r="L82" s="132"/>
      <c r="M82" s="132"/>
      <c r="N82" s="132"/>
      <c r="O82" s="132"/>
      <c r="P82" s="132"/>
      <c r="Q82" s="186" t="s">
        <v>78</v>
      </c>
      <c r="R82" s="1"/>
      <c r="S82" s="1"/>
      <c r="T82" s="1"/>
      <c r="U82" s="1"/>
      <c r="V82" s="206"/>
      <c r="W82" s="53"/>
    </row>
    <row r="83" spans="1:26" ht="50.1" customHeight="1">
      <c r="A83" s="183"/>
      <c r="B83" s="222"/>
      <c r="C83" s="195" t="s">
        <v>83</v>
      </c>
      <c r="D83" s="242" t="s">
        <v>84</v>
      </c>
      <c r="E83" s="242"/>
      <c r="F83" s="190" t="s">
        <v>75</v>
      </c>
      <c r="G83" s="191">
        <v>257.66000000000003</v>
      </c>
      <c r="H83" s="196"/>
      <c r="I83" s="190">
        <f>ROUND(G83*(H83),2)</f>
        <v>0</v>
      </c>
      <c r="J83" s="192">
        <f>ROUND(G83*(N83),2)</f>
        <v>0</v>
      </c>
      <c r="K83" s="193">
        <f>ROUND(G83*(O83),2)</f>
        <v>0</v>
      </c>
      <c r="L83" s="193">
        <f>ROUND(G83*(H83),2)</f>
        <v>0</v>
      </c>
      <c r="M83" s="193">
        <f>ROUND(G83*(H83),2)</f>
        <v>0</v>
      </c>
      <c r="N83" s="193">
        <v>0</v>
      </c>
      <c r="O83" s="193"/>
      <c r="P83" s="197"/>
      <c r="Q83" s="197"/>
      <c r="R83" s="197"/>
      <c r="S83" s="198">
        <f>ROUND(G83*(P83),3)</f>
        <v>0</v>
      </c>
      <c r="T83" s="194"/>
      <c r="U83" s="194"/>
      <c r="V83" s="207"/>
      <c r="W83" s="53"/>
      <c r="Z83">
        <v>0</v>
      </c>
    </row>
    <row r="84" spans="1:26" ht="12" customHeight="1">
      <c r="A84" s="173"/>
      <c r="B84" s="221"/>
      <c r="C84" s="185"/>
      <c r="D84" s="243" t="s">
        <v>76</v>
      </c>
      <c r="E84" s="243"/>
      <c r="F84" s="174"/>
      <c r="G84" s="175"/>
      <c r="H84" s="174"/>
      <c r="I84" s="174"/>
      <c r="J84" s="176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206"/>
      <c r="W84" s="53"/>
    </row>
    <row r="85" spans="1:26">
      <c r="A85" s="173"/>
      <c r="B85" s="221"/>
      <c r="C85" s="173"/>
      <c r="D85" s="240" t="s">
        <v>77</v>
      </c>
      <c r="E85" s="241"/>
      <c r="F85" s="174"/>
      <c r="G85" s="175">
        <v>79.95</v>
      </c>
      <c r="H85" s="174"/>
      <c r="I85" s="174"/>
      <c r="J85" s="176"/>
      <c r="K85" s="132"/>
      <c r="L85" s="132"/>
      <c r="M85" s="132"/>
      <c r="N85" s="132"/>
      <c r="O85" s="132"/>
      <c r="P85" s="132"/>
      <c r="Q85" s="186" t="s">
        <v>78</v>
      </c>
      <c r="R85" s="1"/>
      <c r="S85" s="1"/>
      <c r="T85" s="1"/>
      <c r="U85" s="1"/>
      <c r="V85" s="206"/>
      <c r="W85" s="53"/>
    </row>
    <row r="86" spans="1:26" ht="12" customHeight="1">
      <c r="A86" s="173"/>
      <c r="B86" s="221"/>
      <c r="C86" s="185"/>
      <c r="D86" s="243" t="s">
        <v>79</v>
      </c>
      <c r="E86" s="243"/>
      <c r="F86" s="174"/>
      <c r="G86" s="175"/>
      <c r="H86" s="174"/>
      <c r="I86" s="174"/>
      <c r="J86" s="176"/>
      <c r="K86" s="132"/>
      <c r="L86" s="132"/>
      <c r="M86" s="132"/>
      <c r="N86" s="132"/>
      <c r="O86" s="132"/>
      <c r="P86" s="132"/>
      <c r="Q86" s="1"/>
      <c r="R86" s="1"/>
      <c r="S86" s="1"/>
      <c r="T86" s="1"/>
      <c r="U86" s="1"/>
      <c r="V86" s="206"/>
      <c r="W86" s="53"/>
    </row>
    <row r="87" spans="1:26">
      <c r="A87" s="173"/>
      <c r="B87" s="221"/>
      <c r="C87" s="173"/>
      <c r="D87" s="240" t="s">
        <v>80</v>
      </c>
      <c r="E87" s="241"/>
      <c r="F87" s="174"/>
      <c r="G87" s="175">
        <v>90.97</v>
      </c>
      <c r="H87" s="174"/>
      <c r="I87" s="174"/>
      <c r="J87" s="176"/>
      <c r="K87" s="132"/>
      <c r="L87" s="132"/>
      <c r="M87" s="132"/>
      <c r="N87" s="132"/>
      <c r="O87" s="132"/>
      <c r="P87" s="132"/>
      <c r="Q87" s="186" t="s">
        <v>78</v>
      </c>
      <c r="R87" s="1"/>
      <c r="S87" s="1"/>
      <c r="T87" s="1"/>
      <c r="U87" s="1"/>
      <c r="V87" s="206"/>
      <c r="W87" s="53"/>
    </row>
    <row r="88" spans="1:26" ht="12" customHeight="1">
      <c r="A88" s="173"/>
      <c r="B88" s="221"/>
      <c r="C88" s="185"/>
      <c r="D88" s="243" t="s">
        <v>81</v>
      </c>
      <c r="E88" s="243"/>
      <c r="F88" s="173"/>
      <c r="G88" s="175"/>
      <c r="H88" s="174"/>
      <c r="I88" s="174"/>
      <c r="J88" s="17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06"/>
      <c r="W88" s="53"/>
    </row>
    <row r="89" spans="1:26">
      <c r="A89" s="173"/>
      <c r="B89" s="221"/>
      <c r="C89" s="173"/>
      <c r="D89" s="240" t="s">
        <v>82</v>
      </c>
      <c r="E89" s="241"/>
      <c r="F89" s="173"/>
      <c r="G89" s="175">
        <v>86.74</v>
      </c>
      <c r="H89" s="174"/>
      <c r="I89" s="174"/>
      <c r="J89" s="173"/>
      <c r="K89" s="1"/>
      <c r="L89" s="1"/>
      <c r="M89" s="1"/>
      <c r="N89" s="1"/>
      <c r="O89" s="1"/>
      <c r="P89" s="1"/>
      <c r="Q89" s="186" t="s">
        <v>78</v>
      </c>
      <c r="R89" s="1"/>
      <c r="S89" s="1"/>
      <c r="T89" s="1"/>
      <c r="U89" s="1"/>
      <c r="V89" s="206"/>
      <c r="W89" s="53"/>
    </row>
    <row r="90" spans="1:26" ht="24.95" customHeight="1">
      <c r="A90" s="183"/>
      <c r="B90" s="220"/>
      <c r="C90" s="184" t="s">
        <v>85</v>
      </c>
      <c r="D90" s="244" t="s">
        <v>86</v>
      </c>
      <c r="E90" s="244"/>
      <c r="F90" s="177" t="s">
        <v>87</v>
      </c>
      <c r="G90" s="179">
        <v>1</v>
      </c>
      <c r="H90" s="187"/>
      <c r="I90" s="178">
        <f>ROUND(G90*(H90),2)</f>
        <v>0</v>
      </c>
      <c r="J90" s="177">
        <f>ROUND(G90*(N90),2)</f>
        <v>0</v>
      </c>
      <c r="K90" s="182">
        <f>ROUND(G90*(O90),2)</f>
        <v>0</v>
      </c>
      <c r="L90" s="182">
        <f>ROUND(G90*(H90),2)</f>
        <v>0</v>
      </c>
      <c r="M90" s="182"/>
      <c r="N90" s="182">
        <v>0</v>
      </c>
      <c r="O90" s="182"/>
      <c r="P90" s="188"/>
      <c r="Q90" s="188"/>
      <c r="R90" s="188"/>
      <c r="S90" s="189">
        <f>ROUND(G90*(P90),3)</f>
        <v>0</v>
      </c>
      <c r="T90" s="182"/>
      <c r="U90" s="182"/>
      <c r="V90" s="205"/>
      <c r="W90" s="53"/>
      <c r="Z90">
        <v>0</v>
      </c>
    </row>
    <row r="91" spans="1:26">
      <c r="A91" s="10"/>
      <c r="B91" s="219"/>
      <c r="C91" s="172">
        <v>767</v>
      </c>
      <c r="D91" s="245" t="s">
        <v>58</v>
      </c>
      <c r="E91" s="245"/>
      <c r="F91" s="10"/>
      <c r="G91" s="171"/>
      <c r="H91" s="138"/>
      <c r="I91" s="140">
        <f>ROUND((SUM(I75:I90))/1,2)</f>
        <v>0</v>
      </c>
      <c r="J91" s="10"/>
      <c r="K91" s="10"/>
      <c r="L91" s="10">
        <f>ROUND((SUM(L75:L90))/1,2)</f>
        <v>0</v>
      </c>
      <c r="M91" s="10">
        <f>ROUND((SUM(M75:M90))/1,2)</f>
        <v>0</v>
      </c>
      <c r="N91" s="10"/>
      <c r="O91" s="10"/>
      <c r="P91" s="199"/>
      <c r="Q91" s="1"/>
      <c r="R91" s="1"/>
      <c r="S91" s="199">
        <f>ROUND((SUM(S75:S90))/1,2)</f>
        <v>0</v>
      </c>
      <c r="T91" s="2"/>
      <c r="U91" s="2"/>
      <c r="V91" s="208">
        <f>ROUND((SUM(V75:V90))/1,2)</f>
        <v>0</v>
      </c>
      <c r="W91" s="53"/>
    </row>
    <row r="92" spans="1:26">
      <c r="A92" s="1"/>
      <c r="B92" s="215"/>
      <c r="C92" s="1"/>
      <c r="D92" s="1"/>
      <c r="E92" s="1"/>
      <c r="F92" s="1"/>
      <c r="G92" s="165"/>
      <c r="H92" s="131"/>
      <c r="I92" s="13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06"/>
      <c r="W92" s="53"/>
    </row>
    <row r="93" spans="1:26">
      <c r="A93" s="10"/>
      <c r="B93" s="219"/>
      <c r="C93" s="10"/>
      <c r="D93" s="246" t="s">
        <v>57</v>
      </c>
      <c r="E93" s="246"/>
      <c r="F93" s="10"/>
      <c r="G93" s="171"/>
      <c r="H93" s="138"/>
      <c r="I93" s="140">
        <f>ROUND((SUM(I74:I92))/2,2)</f>
        <v>0</v>
      </c>
      <c r="J93" s="10"/>
      <c r="K93" s="10"/>
      <c r="L93" s="10">
        <f>ROUND((SUM(L74:L92))/2,2)</f>
        <v>0</v>
      </c>
      <c r="M93" s="10">
        <f>ROUND((SUM(M74:M92))/2,2)</f>
        <v>0</v>
      </c>
      <c r="N93" s="10"/>
      <c r="O93" s="10"/>
      <c r="P93" s="199"/>
      <c r="Q93" s="1"/>
      <c r="R93" s="1"/>
      <c r="S93" s="199">
        <f>ROUND((SUM(S74:S92))/2,2)</f>
        <v>0</v>
      </c>
      <c r="T93" s="1"/>
      <c r="U93" s="1"/>
      <c r="V93" s="208">
        <f>ROUND((SUM(V74:V92))/2,2)</f>
        <v>0</v>
      </c>
      <c r="W93" s="53"/>
    </row>
    <row r="94" spans="1:26">
      <c r="A94" s="1"/>
      <c r="B94" s="223"/>
      <c r="C94" s="200"/>
      <c r="D94" s="239" t="s">
        <v>59</v>
      </c>
      <c r="E94" s="239"/>
      <c r="F94" s="200"/>
      <c r="G94" s="201"/>
      <c r="H94" s="202"/>
      <c r="I94" s="202">
        <f>ROUND((SUM(I74:I93))/3,2)</f>
        <v>0</v>
      </c>
      <c r="J94" s="200"/>
      <c r="K94" s="200">
        <f>ROUND((SUM(K74:K93))/3,2)</f>
        <v>0</v>
      </c>
      <c r="L94" s="200">
        <f>ROUND((SUM(L74:L93))/3,2)</f>
        <v>0</v>
      </c>
      <c r="M94" s="200">
        <f>ROUND((SUM(M74:M93))/3,2)</f>
        <v>0</v>
      </c>
      <c r="N94" s="200"/>
      <c r="O94" s="200"/>
      <c r="P94" s="201"/>
      <c r="Q94" s="200"/>
      <c r="R94" s="200"/>
      <c r="S94" s="201">
        <f>ROUND((SUM(S74:S93))/3,2)</f>
        <v>0</v>
      </c>
      <c r="T94" s="200"/>
      <c r="U94" s="200"/>
      <c r="V94" s="209">
        <f>ROUND((SUM(V74:V93))/3,2)</f>
        <v>0</v>
      </c>
      <c r="W94" s="53"/>
      <c r="Z94">
        <f>(SUM(Z74:Z93))</f>
        <v>0</v>
      </c>
    </row>
  </sheetData>
  <mergeCells count="64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H1:I1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55:D55"/>
    <mergeCell ref="B56:D56"/>
    <mergeCell ref="B57:D57"/>
    <mergeCell ref="B59:D59"/>
    <mergeCell ref="B63:V63"/>
    <mergeCell ref="D81:E81"/>
    <mergeCell ref="B65:E65"/>
    <mergeCell ref="B66:E66"/>
    <mergeCell ref="B67:E67"/>
    <mergeCell ref="I65:P65"/>
    <mergeCell ref="D74:E74"/>
    <mergeCell ref="D75:E75"/>
    <mergeCell ref="D76:E76"/>
    <mergeCell ref="D77:E77"/>
    <mergeCell ref="D78:E78"/>
    <mergeCell ref="D79:E79"/>
    <mergeCell ref="D80:E80"/>
    <mergeCell ref="D94:E94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3:E93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3:B7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Zariadenie pre seniorov NÁRUČ,  Prešov , Veselá ul.1 - Inštalácia bezpečnostných madiel  / Inštalácia bezpečnostných madiel 2.np</oddHeader>
    <oddFooter>&amp;RStrana &amp;P z &amp;N    &amp;L&amp;7Spracované systémom Systematic® Kalkulus, tel.: 051 77 10 585</oddFooter>
  </headerFooter>
  <rowBreaks count="2" manualBreakCount="2">
    <brk id="40" max="16383" man="1"/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94"/>
  <sheetViews>
    <sheetView workbookViewId="0">
      <pane ySplit="1" topLeftCell="A2" activePane="bottomLeft" state="frozen"/>
      <selection pane="bottomLeft" activeCell="D70" sqref="D70"/>
    </sheetView>
  </sheetViews>
  <sheetFormatPr defaultColWidth="0" defaultRowHeight="1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9.140625" hidden="1" customWidth="1"/>
  </cols>
  <sheetData>
    <row r="1" spans="1:23" ht="35.1" customHeight="1">
      <c r="A1" s="12"/>
      <c r="B1" s="299" t="s">
        <v>12</v>
      </c>
      <c r="C1" s="300"/>
      <c r="D1" s="12"/>
      <c r="E1" s="301" t="s">
        <v>0</v>
      </c>
      <c r="F1" s="302"/>
      <c r="G1" s="13"/>
      <c r="H1" s="322" t="s">
        <v>60</v>
      </c>
      <c r="I1" s="300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5.1" customHeight="1">
      <c r="A2" s="15"/>
      <c r="B2" s="303" t="s">
        <v>12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  <c r="R2" s="305"/>
      <c r="S2" s="305"/>
      <c r="T2" s="305"/>
      <c r="U2" s="305"/>
      <c r="V2" s="306"/>
      <c r="W2" s="53"/>
    </row>
    <row r="3" spans="1:23" ht="18" customHeight="1">
      <c r="A3" s="15"/>
      <c r="B3" s="307" t="s">
        <v>13</v>
      </c>
      <c r="C3" s="308"/>
      <c r="D3" s="308"/>
      <c r="E3" s="308"/>
      <c r="F3" s="308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53"/>
    </row>
    <row r="4" spans="1:23" ht="18" customHeight="1">
      <c r="A4" s="15"/>
      <c r="B4" s="43" t="s">
        <v>97</v>
      </c>
      <c r="C4" s="32"/>
      <c r="D4" s="25"/>
      <c r="E4" s="25"/>
      <c r="F4" s="44" t="s">
        <v>14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>
      <c r="A5" s="15"/>
      <c r="B5" s="40"/>
      <c r="C5" s="32"/>
      <c r="D5" s="25"/>
      <c r="E5" s="25"/>
      <c r="F5" s="44" t="s">
        <v>15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>
      <c r="A6" s="15"/>
      <c r="B6" s="45" t="s">
        <v>16</v>
      </c>
      <c r="C6" s="32"/>
      <c r="D6" s="44" t="s">
        <v>17</v>
      </c>
      <c r="E6" s="25"/>
      <c r="F6" s="44" t="s">
        <v>18</v>
      </c>
      <c r="G6" s="44" t="s">
        <v>19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20.100000000000001" customHeight="1">
      <c r="A7" s="15"/>
      <c r="B7" s="311" t="s">
        <v>20</v>
      </c>
      <c r="C7" s="312"/>
      <c r="D7" s="312"/>
      <c r="E7" s="312"/>
      <c r="F7" s="312"/>
      <c r="G7" s="312"/>
      <c r="H7" s="313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>
      <c r="A8" s="15"/>
      <c r="B8" s="49" t="s">
        <v>23</v>
      </c>
      <c r="C8" s="46"/>
      <c r="D8" s="28"/>
      <c r="E8" s="28"/>
      <c r="F8" s="50" t="s">
        <v>24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20.100000000000001" customHeight="1">
      <c r="A9" s="15"/>
      <c r="B9" s="314" t="s">
        <v>21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>
      <c r="A10" s="15"/>
      <c r="B10" s="45" t="s">
        <v>23</v>
      </c>
      <c r="C10" s="32"/>
      <c r="D10" s="25"/>
      <c r="E10" s="25"/>
      <c r="F10" s="44" t="s">
        <v>24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20.100000000000001" customHeight="1">
      <c r="A11" s="15"/>
      <c r="B11" s="314" t="s">
        <v>22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>
      <c r="A12" s="15"/>
      <c r="B12" s="45" t="s">
        <v>23</v>
      </c>
      <c r="C12" s="32"/>
      <c r="D12" s="25"/>
      <c r="E12" s="25"/>
      <c r="F12" s="44" t="s">
        <v>24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>
      <c r="A14" s="15"/>
      <c r="B14" s="54" t="s">
        <v>6</v>
      </c>
      <c r="C14" s="62" t="s">
        <v>46</v>
      </c>
      <c r="D14" s="61" t="s">
        <v>47</v>
      </c>
      <c r="E14" s="66" t="s">
        <v>48</v>
      </c>
      <c r="F14" s="317" t="s">
        <v>30</v>
      </c>
      <c r="G14" s="318"/>
      <c r="H14" s="283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>
      <c r="A15" s="15"/>
      <c r="B15" s="55" t="s">
        <v>25</v>
      </c>
      <c r="C15" s="63"/>
      <c r="D15" s="58"/>
      <c r="E15" s="67"/>
      <c r="F15" s="319" t="s">
        <v>31</v>
      </c>
      <c r="G15" s="285"/>
      <c r="H15" s="286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>
      <c r="A16" s="15"/>
      <c r="B16" s="54" t="s">
        <v>26</v>
      </c>
      <c r="C16" s="92">
        <f>'SO 3.NP'!E57</f>
        <v>0</v>
      </c>
      <c r="D16" s="93">
        <f>'SO 3.NP'!F57</f>
        <v>0</v>
      </c>
      <c r="E16" s="94">
        <f>'SO 3.NP'!G57</f>
        <v>0</v>
      </c>
      <c r="F16" s="320" t="s">
        <v>32</v>
      </c>
      <c r="G16" s="285"/>
      <c r="H16" s="286"/>
      <c r="I16" s="25"/>
      <c r="J16" s="25"/>
      <c r="K16" s="26"/>
      <c r="L16" s="26"/>
      <c r="M16" s="26"/>
      <c r="N16" s="26"/>
      <c r="O16" s="74"/>
      <c r="P16" s="83">
        <f>(SUM(Z74:Z93))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>
      <c r="A17" s="15"/>
      <c r="B17" s="55" t="s">
        <v>27</v>
      </c>
      <c r="C17" s="63"/>
      <c r="D17" s="58"/>
      <c r="E17" s="67"/>
      <c r="F17" s="321" t="s">
        <v>33</v>
      </c>
      <c r="G17" s="285"/>
      <c r="H17" s="286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>
      <c r="A18" s="15"/>
      <c r="B18" s="56" t="s">
        <v>28</v>
      </c>
      <c r="C18" s="64"/>
      <c r="D18" s="59"/>
      <c r="E18" s="68"/>
      <c r="F18" s="298"/>
      <c r="G18" s="288"/>
      <c r="H18" s="286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>
      <c r="A19" s="15"/>
      <c r="B19" s="56" t="s">
        <v>29</v>
      </c>
      <c r="C19" s="65"/>
      <c r="D19" s="60"/>
      <c r="E19" s="69">
        <f>SUM(E15:E18)</f>
        <v>0</v>
      </c>
      <c r="F19" s="278" t="s">
        <v>29</v>
      </c>
      <c r="G19" s="279"/>
      <c r="H19" s="28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>
      <c r="A20" s="15"/>
      <c r="B20" s="52" t="s">
        <v>39</v>
      </c>
      <c r="C20" s="57"/>
      <c r="D20" s="95"/>
      <c r="E20" s="96"/>
      <c r="F20" s="281" t="s">
        <v>39</v>
      </c>
      <c r="G20" s="282"/>
      <c r="H20" s="283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>
      <c r="A21" s="15"/>
      <c r="B21" s="49" t="s">
        <v>40</v>
      </c>
      <c r="C21" s="51"/>
      <c r="D21" s="91"/>
      <c r="E21" s="70">
        <f>((E15*U22*0)+(E16*V22*0)+(E17*W22*0))/100</f>
        <v>0</v>
      </c>
      <c r="F21" s="284" t="s">
        <v>43</v>
      </c>
      <c r="G21" s="285"/>
      <c r="H21" s="286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>
      <c r="A22" s="15"/>
      <c r="B22" s="45" t="s">
        <v>41</v>
      </c>
      <c r="C22" s="34"/>
      <c r="D22" s="72"/>
      <c r="E22" s="71">
        <f>((E15*U23*0)+(E16*V23*0)+(E17*W23*0))/100</f>
        <v>0</v>
      </c>
      <c r="F22" s="284" t="s">
        <v>44</v>
      </c>
      <c r="G22" s="285"/>
      <c r="H22" s="286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>
      <c r="A23" s="15"/>
      <c r="B23" s="45" t="s">
        <v>42</v>
      </c>
      <c r="C23" s="34"/>
      <c r="D23" s="72"/>
      <c r="E23" s="71">
        <f>((E15*U24*0)+(E16*V24*0)+(E17*W24*0))/100</f>
        <v>0</v>
      </c>
      <c r="F23" s="284" t="s">
        <v>45</v>
      </c>
      <c r="G23" s="285"/>
      <c r="H23" s="286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>
      <c r="A24" s="15"/>
      <c r="B24" s="40"/>
      <c r="C24" s="34"/>
      <c r="D24" s="72"/>
      <c r="E24" s="72"/>
      <c r="F24" s="287"/>
      <c r="G24" s="288"/>
      <c r="H24" s="286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>
      <c r="A25" s="15"/>
      <c r="B25" s="45"/>
      <c r="C25" s="34"/>
      <c r="D25" s="72"/>
      <c r="E25" s="72"/>
      <c r="F25" s="289" t="s">
        <v>29</v>
      </c>
      <c r="G25" s="279"/>
      <c r="H25" s="286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>
      <c r="A26" s="15"/>
      <c r="B26" s="110" t="s">
        <v>51</v>
      </c>
      <c r="C26" s="98"/>
      <c r="D26" s="100"/>
      <c r="E26" s="106"/>
      <c r="F26" s="281" t="s">
        <v>34</v>
      </c>
      <c r="G26" s="290"/>
      <c r="H26" s="291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>
      <c r="A27" s="15"/>
      <c r="B27" s="41"/>
      <c r="C27" s="36"/>
      <c r="D27" s="73"/>
      <c r="E27" s="107"/>
      <c r="F27" s="292" t="s">
        <v>35</v>
      </c>
      <c r="G27" s="265"/>
      <c r="H27" s="293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>
      <c r="A28" s="15"/>
      <c r="B28" s="42"/>
      <c r="C28" s="37"/>
      <c r="D28" s="15"/>
      <c r="E28" s="108"/>
      <c r="F28" s="294" t="s">
        <v>36</v>
      </c>
      <c r="G28" s="295"/>
      <c r="H28" s="226">
        <f>P27-SUM('SO 3.NP'!K74:'SO 3.NP'!K93)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>
      <c r="A29" s="15"/>
      <c r="B29" s="42"/>
      <c r="C29" s="37"/>
      <c r="D29" s="15"/>
      <c r="E29" s="108"/>
      <c r="F29" s="296" t="s">
        <v>37</v>
      </c>
      <c r="G29" s="297"/>
      <c r="H29" s="33">
        <f>SUM('SO 3.NP'!K74:'SO 3.NP'!K93)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>
      <c r="A30" s="15"/>
      <c r="B30" s="42"/>
      <c r="C30" s="37"/>
      <c r="D30" s="15"/>
      <c r="E30" s="108"/>
      <c r="F30" s="276" t="s">
        <v>38</v>
      </c>
      <c r="G30" s="27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>
      <c r="A31" s="15"/>
      <c r="B31" s="38"/>
      <c r="C31" s="30"/>
      <c r="D31" s="101"/>
      <c r="E31" s="109"/>
      <c r="F31" s="265"/>
      <c r="G31" s="26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>
      <c r="A32" s="15"/>
      <c r="B32" s="110" t="s">
        <v>49</v>
      </c>
      <c r="C32" s="102"/>
      <c r="D32" s="19"/>
      <c r="E32" s="111" t="s">
        <v>50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24"/>
    </row>
    <row r="40" spans="1:23" ht="18" customHeight="1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24"/>
    </row>
    <row r="41" spans="1:2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24"/>
    </row>
    <row r="42" spans="1:23">
      <c r="A42" s="130"/>
      <c r="B42" s="2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24"/>
    </row>
    <row r="43" spans="1:23">
      <c r="A43" s="130"/>
      <c r="B43" s="21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5.1" customHeight="1">
      <c r="A44" s="130"/>
      <c r="B44" s="269" t="s">
        <v>0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1"/>
      <c r="W44" s="53"/>
    </row>
    <row r="45" spans="1:23">
      <c r="A45" s="130"/>
      <c r="B45" s="2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20.100000000000001" customHeight="1">
      <c r="A46" s="210"/>
      <c r="B46" s="250" t="s">
        <v>20</v>
      </c>
      <c r="C46" s="251"/>
      <c r="D46" s="251"/>
      <c r="E46" s="252"/>
      <c r="F46" s="272" t="s">
        <v>17</v>
      </c>
      <c r="G46" s="251"/>
      <c r="H46" s="25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20.100000000000001" customHeight="1">
      <c r="A47" s="210"/>
      <c r="B47" s="250" t="s">
        <v>21</v>
      </c>
      <c r="C47" s="251"/>
      <c r="D47" s="251"/>
      <c r="E47" s="252"/>
      <c r="F47" s="272" t="s">
        <v>15</v>
      </c>
      <c r="G47" s="251"/>
      <c r="H47" s="25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20.100000000000001" customHeight="1">
      <c r="A48" s="210"/>
      <c r="B48" s="250" t="s">
        <v>22</v>
      </c>
      <c r="C48" s="251"/>
      <c r="D48" s="251"/>
      <c r="E48" s="252"/>
      <c r="F48" s="272" t="s">
        <v>55</v>
      </c>
      <c r="G48" s="251"/>
      <c r="H48" s="25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>
      <c r="A49" s="210"/>
      <c r="B49" s="273" t="s">
        <v>13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>
      <c r="A50" s="15"/>
      <c r="B50" s="214" t="s">
        <v>97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>
      <c r="A53" s="15"/>
      <c r="B53" s="214" t="s">
        <v>56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>
      <c r="A54" s="2"/>
      <c r="B54" s="267" t="s">
        <v>52</v>
      </c>
      <c r="C54" s="268"/>
      <c r="D54" s="128"/>
      <c r="E54" s="128" t="s">
        <v>46</v>
      </c>
      <c r="F54" s="128" t="s">
        <v>47</v>
      </c>
      <c r="G54" s="128" t="s">
        <v>29</v>
      </c>
      <c r="H54" s="128" t="s">
        <v>53</v>
      </c>
      <c r="I54" s="128" t="s">
        <v>54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>
      <c r="A55" s="10"/>
      <c r="B55" s="257" t="s">
        <v>57</v>
      </c>
      <c r="C55" s="256"/>
      <c r="D55" s="25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25"/>
      <c r="X55" s="137"/>
      <c r="Y55" s="137"/>
      <c r="Z55" s="137"/>
    </row>
    <row r="56" spans="1:26">
      <c r="A56" s="10"/>
      <c r="B56" s="258" t="s">
        <v>58</v>
      </c>
      <c r="C56" s="259"/>
      <c r="D56" s="259"/>
      <c r="E56" s="138">
        <f>'SO 3.NP'!L91</f>
        <v>0</v>
      </c>
      <c r="F56" s="138">
        <f>'SO 3.NP'!M91</f>
        <v>0</v>
      </c>
      <c r="G56" s="138">
        <f>'SO 3.NP'!I91</f>
        <v>0</v>
      </c>
      <c r="H56" s="139">
        <f>'SO 3.NP'!S91</f>
        <v>0</v>
      </c>
      <c r="I56" s="139">
        <f>'SO 3.NP'!V91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25"/>
      <c r="X56" s="137"/>
      <c r="Y56" s="137"/>
      <c r="Z56" s="137"/>
    </row>
    <row r="57" spans="1:26">
      <c r="A57" s="10"/>
      <c r="B57" s="260" t="s">
        <v>57</v>
      </c>
      <c r="C57" s="246"/>
      <c r="D57" s="246"/>
      <c r="E57" s="140">
        <f>'SO 3.NP'!L93</f>
        <v>0</v>
      </c>
      <c r="F57" s="140">
        <f>'SO 3.NP'!M93</f>
        <v>0</v>
      </c>
      <c r="G57" s="140">
        <f>'SO 3.NP'!I93</f>
        <v>0</v>
      </c>
      <c r="H57" s="141">
        <f>'SO 3.NP'!S93</f>
        <v>0</v>
      </c>
      <c r="I57" s="141">
        <f>'SO 3.NP'!V93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25"/>
      <c r="X57" s="137"/>
      <c r="Y57" s="137"/>
      <c r="Z57" s="137"/>
    </row>
    <row r="58" spans="1:26">
      <c r="A58" s="1"/>
      <c r="B58" s="215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>
      <c r="A59" s="142"/>
      <c r="B59" s="261" t="s">
        <v>59</v>
      </c>
      <c r="C59" s="262"/>
      <c r="D59" s="262"/>
      <c r="E59" s="144">
        <f>'SO 3.NP'!L94</f>
        <v>0</v>
      </c>
      <c r="F59" s="144">
        <f>'SO 3.NP'!M94</f>
        <v>0</v>
      </c>
      <c r="G59" s="144">
        <f>'SO 3.NP'!I94</f>
        <v>0</v>
      </c>
      <c r="H59" s="145">
        <f>'SO 3.NP'!S94</f>
        <v>0</v>
      </c>
      <c r="I59" s="145">
        <f>'SO 3.NP'!V94</f>
        <v>0</v>
      </c>
      <c r="J59" s="146"/>
      <c r="K59" s="146"/>
      <c r="L59" s="146"/>
      <c r="M59" s="146"/>
      <c r="N59" s="146"/>
      <c r="O59" s="146"/>
      <c r="P59" s="146"/>
      <c r="Q59" s="147"/>
      <c r="R59" s="147"/>
      <c r="S59" s="147"/>
      <c r="T59" s="147"/>
      <c r="U59" s="147"/>
      <c r="V59" s="152"/>
      <c r="W59" s="225"/>
      <c r="X59" s="143"/>
      <c r="Y59" s="143"/>
      <c r="Z59" s="143"/>
    </row>
    <row r="60" spans="1:26">
      <c r="A60" s="15"/>
      <c r="B60" s="42"/>
      <c r="C60" s="3"/>
      <c r="D60" s="3"/>
      <c r="E60" s="14"/>
      <c r="F60" s="14"/>
      <c r="G60" s="14"/>
      <c r="H60" s="153"/>
      <c r="I60" s="153"/>
      <c r="J60" s="153"/>
      <c r="K60" s="153"/>
      <c r="L60" s="153"/>
      <c r="M60" s="153"/>
      <c r="N60" s="153"/>
      <c r="O60" s="153"/>
      <c r="P60" s="153"/>
      <c r="Q60" s="11"/>
      <c r="R60" s="11"/>
      <c r="S60" s="11"/>
      <c r="T60" s="11"/>
      <c r="U60" s="11"/>
      <c r="V60" s="11"/>
      <c r="W60" s="53"/>
    </row>
    <row r="61" spans="1:26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>
      <c r="A62" s="15"/>
      <c r="B62" s="38"/>
      <c r="C62" s="8"/>
      <c r="D62" s="8"/>
      <c r="E62" s="27"/>
      <c r="F62" s="27"/>
      <c r="G62" s="27"/>
      <c r="H62" s="154"/>
      <c r="I62" s="154"/>
      <c r="J62" s="154"/>
      <c r="K62" s="154"/>
      <c r="L62" s="154"/>
      <c r="M62" s="154"/>
      <c r="N62" s="154"/>
      <c r="O62" s="154"/>
      <c r="P62" s="154"/>
      <c r="Q62" s="16"/>
      <c r="R62" s="16"/>
      <c r="S62" s="16"/>
      <c r="T62" s="16"/>
      <c r="U62" s="16"/>
      <c r="V62" s="16"/>
      <c r="W62" s="53"/>
    </row>
    <row r="63" spans="1:26" ht="35.1" customHeight="1">
      <c r="A63" s="1"/>
      <c r="B63" s="263" t="s">
        <v>60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53"/>
    </row>
    <row r="64" spans="1:26">
      <c r="A64" s="15"/>
      <c r="B64" s="97"/>
      <c r="C64" s="19"/>
      <c r="D64" s="19"/>
      <c r="E64" s="99"/>
      <c r="F64" s="99"/>
      <c r="G64" s="99"/>
      <c r="H64" s="168"/>
      <c r="I64" s="168"/>
      <c r="J64" s="168"/>
      <c r="K64" s="168"/>
      <c r="L64" s="168"/>
      <c r="M64" s="168"/>
      <c r="N64" s="168"/>
      <c r="O64" s="168"/>
      <c r="P64" s="168"/>
      <c r="Q64" s="20"/>
      <c r="R64" s="20"/>
      <c r="S64" s="20"/>
      <c r="T64" s="20"/>
      <c r="U64" s="20"/>
      <c r="V64" s="20"/>
      <c r="W64" s="53"/>
    </row>
    <row r="65" spans="1:26" ht="20.100000000000001" customHeight="1">
      <c r="A65" s="210"/>
      <c r="B65" s="247" t="s">
        <v>20</v>
      </c>
      <c r="C65" s="248"/>
      <c r="D65" s="248"/>
      <c r="E65" s="249"/>
      <c r="F65" s="166"/>
      <c r="G65" s="166"/>
      <c r="H65" s="167" t="s">
        <v>17</v>
      </c>
      <c r="I65" s="253"/>
      <c r="J65" s="254"/>
      <c r="K65" s="254"/>
      <c r="L65" s="254"/>
      <c r="M65" s="254"/>
      <c r="N65" s="254"/>
      <c r="O65" s="254"/>
      <c r="P65" s="255"/>
      <c r="Q65" s="18"/>
      <c r="R65" s="18"/>
      <c r="S65" s="18"/>
      <c r="T65" s="18"/>
      <c r="U65" s="18"/>
      <c r="V65" s="18"/>
      <c r="W65" s="53"/>
    </row>
    <row r="66" spans="1:26" ht="20.100000000000001" customHeight="1">
      <c r="A66" s="210"/>
      <c r="B66" s="250" t="s">
        <v>21</v>
      </c>
      <c r="C66" s="251"/>
      <c r="D66" s="251"/>
      <c r="E66" s="252"/>
      <c r="F66" s="162"/>
      <c r="G66" s="162"/>
      <c r="H66" s="163" t="s">
        <v>15</v>
      </c>
      <c r="I66" s="16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ht="20.100000000000001" customHeight="1">
      <c r="A67" s="210"/>
      <c r="B67" s="250" t="s">
        <v>22</v>
      </c>
      <c r="C67" s="251"/>
      <c r="D67" s="251"/>
      <c r="E67" s="252"/>
      <c r="F67" s="162"/>
      <c r="G67" s="162"/>
      <c r="H67" s="163" t="s">
        <v>71</v>
      </c>
      <c r="I67" s="163" t="s">
        <v>19</v>
      </c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20.100000000000001" customHeight="1">
      <c r="A68" s="15"/>
      <c r="B68" s="214" t="s">
        <v>72</v>
      </c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20.100000000000001" customHeight="1">
      <c r="A69" s="15"/>
      <c r="B69" s="214" t="s">
        <v>97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20.100000000000001" customHeight="1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20.100000000000001" customHeight="1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20.100000000000001" customHeight="1">
      <c r="A72" s="15"/>
      <c r="B72" s="216" t="s">
        <v>56</v>
      </c>
      <c r="C72" s="164"/>
      <c r="D72" s="164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>
      <c r="A73" s="2"/>
      <c r="B73" s="217" t="s">
        <v>61</v>
      </c>
      <c r="C73" s="128" t="s">
        <v>62</v>
      </c>
      <c r="D73" s="128" t="s">
        <v>63</v>
      </c>
      <c r="E73" s="155"/>
      <c r="F73" s="155" t="s">
        <v>64</v>
      </c>
      <c r="G73" s="155" t="s">
        <v>65</v>
      </c>
      <c r="H73" s="156" t="s">
        <v>66</v>
      </c>
      <c r="I73" s="156" t="s">
        <v>67</v>
      </c>
      <c r="J73" s="156"/>
      <c r="K73" s="156"/>
      <c r="L73" s="156"/>
      <c r="M73" s="156"/>
      <c r="N73" s="156"/>
      <c r="O73" s="156"/>
      <c r="P73" s="156" t="s">
        <v>68</v>
      </c>
      <c r="Q73" s="157"/>
      <c r="R73" s="157"/>
      <c r="S73" s="128" t="s">
        <v>69</v>
      </c>
      <c r="T73" s="158"/>
      <c r="U73" s="158"/>
      <c r="V73" s="128" t="s">
        <v>70</v>
      </c>
      <c r="W73" s="53"/>
    </row>
    <row r="74" spans="1:26">
      <c r="A74" s="10"/>
      <c r="B74" s="218"/>
      <c r="C74" s="169"/>
      <c r="D74" s="256" t="s">
        <v>57</v>
      </c>
      <c r="E74" s="256"/>
      <c r="F74" s="134"/>
      <c r="G74" s="170"/>
      <c r="H74" s="134"/>
      <c r="I74" s="134"/>
      <c r="J74" s="135"/>
      <c r="K74" s="135"/>
      <c r="L74" s="135"/>
      <c r="M74" s="135"/>
      <c r="N74" s="135"/>
      <c r="O74" s="135"/>
      <c r="P74" s="135"/>
      <c r="Q74" s="133"/>
      <c r="R74" s="133"/>
      <c r="S74" s="133"/>
      <c r="T74" s="133"/>
      <c r="U74" s="133"/>
      <c r="V74" s="203"/>
      <c r="W74" s="225"/>
      <c r="X74" s="137"/>
      <c r="Y74" s="137"/>
      <c r="Z74" s="137"/>
    </row>
    <row r="75" spans="1:26">
      <c r="A75" s="10"/>
      <c r="B75" s="219"/>
      <c r="C75" s="172">
        <v>767</v>
      </c>
      <c r="D75" s="245" t="s">
        <v>58</v>
      </c>
      <c r="E75" s="245"/>
      <c r="F75" s="138"/>
      <c r="G75" s="171"/>
      <c r="H75" s="138"/>
      <c r="I75" s="138"/>
      <c r="J75" s="139"/>
      <c r="K75" s="139"/>
      <c r="L75" s="139"/>
      <c r="M75" s="139"/>
      <c r="N75" s="139"/>
      <c r="O75" s="139"/>
      <c r="P75" s="139"/>
      <c r="Q75" s="10"/>
      <c r="R75" s="10"/>
      <c r="S75" s="10"/>
      <c r="T75" s="10"/>
      <c r="U75" s="10"/>
      <c r="V75" s="204"/>
      <c r="W75" s="225"/>
      <c r="X75" s="137"/>
      <c r="Y75" s="137"/>
      <c r="Z75" s="137"/>
    </row>
    <row r="76" spans="1:26" ht="24.95" customHeight="1">
      <c r="A76" s="183"/>
      <c r="B76" s="220"/>
      <c r="C76" s="184" t="s">
        <v>73</v>
      </c>
      <c r="D76" s="244" t="s">
        <v>74</v>
      </c>
      <c r="E76" s="244"/>
      <c r="F76" s="178" t="s">
        <v>75</v>
      </c>
      <c r="G76" s="179">
        <v>257.66000000000003</v>
      </c>
      <c r="H76" s="187"/>
      <c r="I76" s="178">
        <f>ROUND(G76*(H76),2)</f>
        <v>0</v>
      </c>
      <c r="J76" s="180">
        <f>ROUND(G76*(N76),2)</f>
        <v>0</v>
      </c>
      <c r="K76" s="181">
        <f>ROUND(G76*(O76),2)</f>
        <v>0</v>
      </c>
      <c r="L76" s="181">
        <f>ROUND(G76*(H76),2)</f>
        <v>0</v>
      </c>
      <c r="M76" s="181"/>
      <c r="N76" s="181">
        <v>0</v>
      </c>
      <c r="O76" s="181"/>
      <c r="P76" s="188"/>
      <c r="Q76" s="188"/>
      <c r="R76" s="188"/>
      <c r="S76" s="189">
        <f>ROUND(G76*(P76),3)</f>
        <v>0</v>
      </c>
      <c r="T76" s="182"/>
      <c r="U76" s="182"/>
      <c r="V76" s="205"/>
      <c r="W76" s="53"/>
      <c r="Z76">
        <v>0</v>
      </c>
    </row>
    <row r="77" spans="1:26" ht="12" customHeight="1">
      <c r="A77" s="173"/>
      <c r="B77" s="221"/>
      <c r="C77" s="185"/>
      <c r="D77" s="243" t="s">
        <v>76</v>
      </c>
      <c r="E77" s="243"/>
      <c r="F77" s="174"/>
      <c r="G77" s="175"/>
      <c r="H77" s="174"/>
      <c r="I77" s="174"/>
      <c r="J77" s="176"/>
      <c r="K77" s="132"/>
      <c r="L77" s="132"/>
      <c r="M77" s="132"/>
      <c r="N77" s="132"/>
      <c r="O77" s="132"/>
      <c r="P77" s="132"/>
      <c r="Q77" s="1"/>
      <c r="R77" s="1"/>
      <c r="S77" s="1"/>
      <c r="T77" s="1"/>
      <c r="U77" s="1"/>
      <c r="V77" s="206"/>
      <c r="W77" s="53"/>
    </row>
    <row r="78" spans="1:26">
      <c r="A78" s="173"/>
      <c r="B78" s="221"/>
      <c r="C78" s="173"/>
      <c r="D78" s="240" t="s">
        <v>77</v>
      </c>
      <c r="E78" s="241"/>
      <c r="F78" s="174"/>
      <c r="G78" s="175">
        <v>79.95</v>
      </c>
      <c r="H78" s="174"/>
      <c r="I78" s="174"/>
      <c r="J78" s="176"/>
      <c r="K78" s="132"/>
      <c r="L78" s="132"/>
      <c r="M78" s="132"/>
      <c r="N78" s="132"/>
      <c r="O78" s="132"/>
      <c r="P78" s="132"/>
      <c r="Q78" s="1" t="s">
        <v>88</v>
      </c>
      <c r="R78" s="1"/>
      <c r="S78" s="1"/>
      <c r="T78" s="1"/>
      <c r="U78" s="1"/>
      <c r="V78" s="206"/>
      <c r="W78" s="53"/>
    </row>
    <row r="79" spans="1:26" ht="12" customHeight="1">
      <c r="A79" s="173"/>
      <c r="B79" s="221"/>
      <c r="C79" s="185"/>
      <c r="D79" s="243" t="s">
        <v>79</v>
      </c>
      <c r="E79" s="243"/>
      <c r="F79" s="174"/>
      <c r="G79" s="175"/>
      <c r="H79" s="174"/>
      <c r="I79" s="174"/>
      <c r="J79" s="176"/>
      <c r="K79" s="132"/>
      <c r="L79" s="132"/>
      <c r="M79" s="132"/>
      <c r="N79" s="132"/>
      <c r="O79" s="132"/>
      <c r="P79" s="132"/>
      <c r="Q79" s="1"/>
      <c r="R79" s="1"/>
      <c r="S79" s="1"/>
      <c r="T79" s="1"/>
      <c r="U79" s="1"/>
      <c r="V79" s="206"/>
      <c r="W79" s="53"/>
    </row>
    <row r="80" spans="1:26">
      <c r="A80" s="173"/>
      <c r="B80" s="221"/>
      <c r="C80" s="173"/>
      <c r="D80" s="240" t="s">
        <v>80</v>
      </c>
      <c r="E80" s="241"/>
      <c r="F80" s="174"/>
      <c r="G80" s="175">
        <v>90.97</v>
      </c>
      <c r="H80" s="174"/>
      <c r="I80" s="174"/>
      <c r="J80" s="176"/>
      <c r="K80" s="132"/>
      <c r="L80" s="132"/>
      <c r="M80" s="132"/>
      <c r="N80" s="132"/>
      <c r="O80" s="132"/>
      <c r="P80" s="132"/>
      <c r="Q80" s="1" t="s">
        <v>88</v>
      </c>
      <c r="R80" s="1"/>
      <c r="S80" s="1"/>
      <c r="T80" s="1"/>
      <c r="U80" s="1"/>
      <c r="V80" s="206"/>
      <c r="W80" s="53"/>
    </row>
    <row r="81" spans="1:26" ht="12" customHeight="1">
      <c r="A81" s="173"/>
      <c r="B81" s="221"/>
      <c r="C81" s="185"/>
      <c r="D81" s="243" t="s">
        <v>81</v>
      </c>
      <c r="E81" s="243"/>
      <c r="F81" s="174"/>
      <c r="G81" s="175"/>
      <c r="H81" s="174"/>
      <c r="I81" s="174"/>
      <c r="J81" s="176"/>
      <c r="K81" s="132"/>
      <c r="L81" s="132"/>
      <c r="M81" s="132"/>
      <c r="N81" s="132"/>
      <c r="O81" s="132"/>
      <c r="P81" s="132"/>
      <c r="Q81" s="1"/>
      <c r="R81" s="1"/>
      <c r="S81" s="1"/>
      <c r="T81" s="1"/>
      <c r="U81" s="1"/>
      <c r="V81" s="206"/>
      <c r="W81" s="53"/>
    </row>
    <row r="82" spans="1:26">
      <c r="A82" s="173"/>
      <c r="B82" s="221"/>
      <c r="C82" s="173"/>
      <c r="D82" s="240" t="s">
        <v>82</v>
      </c>
      <c r="E82" s="241"/>
      <c r="F82" s="174"/>
      <c r="G82" s="175">
        <v>86.74</v>
      </c>
      <c r="H82" s="174"/>
      <c r="I82" s="174"/>
      <c r="J82" s="176"/>
      <c r="K82" s="132"/>
      <c r="L82" s="132"/>
      <c r="M82" s="132"/>
      <c r="N82" s="132"/>
      <c r="O82" s="132"/>
      <c r="P82" s="132"/>
      <c r="Q82" s="1" t="s">
        <v>88</v>
      </c>
      <c r="R82" s="1"/>
      <c r="S82" s="1"/>
      <c r="T82" s="1"/>
      <c r="U82" s="1"/>
      <c r="V82" s="206"/>
      <c r="W82" s="53"/>
    </row>
    <row r="83" spans="1:26" ht="50.1" customHeight="1">
      <c r="A83" s="183"/>
      <c r="B83" s="222"/>
      <c r="C83" s="195" t="s">
        <v>83</v>
      </c>
      <c r="D83" s="242" t="s">
        <v>84</v>
      </c>
      <c r="E83" s="242"/>
      <c r="F83" s="190" t="s">
        <v>75</v>
      </c>
      <c r="G83" s="191">
        <v>257.66000000000003</v>
      </c>
      <c r="H83" s="196"/>
      <c r="I83" s="190">
        <f>ROUND(G83*(H83),2)</f>
        <v>0</v>
      </c>
      <c r="J83" s="192">
        <f>ROUND(G83*(N83),2)</f>
        <v>0</v>
      </c>
      <c r="K83" s="193">
        <f>ROUND(G83*(O83),2)</f>
        <v>0</v>
      </c>
      <c r="L83" s="193">
        <f>ROUND(G83*(H83),2)</f>
        <v>0</v>
      </c>
      <c r="M83" s="193">
        <f>ROUND(G83*(H83),2)</f>
        <v>0</v>
      </c>
      <c r="N83" s="193">
        <v>0</v>
      </c>
      <c r="O83" s="193"/>
      <c r="P83" s="197"/>
      <c r="Q83" s="197"/>
      <c r="R83" s="197"/>
      <c r="S83" s="198">
        <f>ROUND(G83*(P83),3)</f>
        <v>0</v>
      </c>
      <c r="T83" s="194"/>
      <c r="U83" s="194"/>
      <c r="V83" s="207"/>
      <c r="W83" s="53"/>
      <c r="Z83">
        <v>0</v>
      </c>
    </row>
    <row r="84" spans="1:26" ht="12" customHeight="1">
      <c r="A84" s="173"/>
      <c r="B84" s="221"/>
      <c r="C84" s="185"/>
      <c r="D84" s="243" t="s">
        <v>76</v>
      </c>
      <c r="E84" s="243"/>
      <c r="F84" s="174"/>
      <c r="G84" s="175"/>
      <c r="H84" s="174"/>
      <c r="I84" s="174"/>
      <c r="J84" s="176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206"/>
      <c r="W84" s="53"/>
    </row>
    <row r="85" spans="1:26">
      <c r="A85" s="173"/>
      <c r="B85" s="221"/>
      <c r="C85" s="173"/>
      <c r="D85" s="240" t="s">
        <v>77</v>
      </c>
      <c r="E85" s="241"/>
      <c r="F85" s="174"/>
      <c r="G85" s="175">
        <v>79.95</v>
      </c>
      <c r="H85" s="174"/>
      <c r="I85" s="174"/>
      <c r="J85" s="176"/>
      <c r="K85" s="132"/>
      <c r="L85" s="132"/>
      <c r="M85" s="132"/>
      <c r="N85" s="132"/>
      <c r="O85" s="132"/>
      <c r="P85" s="132"/>
      <c r="Q85" s="1" t="s">
        <v>89</v>
      </c>
      <c r="R85" s="1"/>
      <c r="S85" s="1"/>
      <c r="T85" s="1"/>
      <c r="U85" s="1"/>
      <c r="V85" s="206"/>
      <c r="W85" s="53"/>
    </row>
    <row r="86" spans="1:26" ht="12" customHeight="1">
      <c r="A86" s="173"/>
      <c r="B86" s="221"/>
      <c r="C86" s="185"/>
      <c r="D86" s="243" t="s">
        <v>79</v>
      </c>
      <c r="E86" s="243"/>
      <c r="F86" s="174"/>
      <c r="G86" s="175"/>
      <c r="H86" s="174"/>
      <c r="I86" s="174"/>
      <c r="J86" s="176"/>
      <c r="K86" s="132"/>
      <c r="L86" s="132"/>
      <c r="M86" s="132"/>
      <c r="N86" s="132"/>
      <c r="O86" s="132"/>
      <c r="P86" s="132"/>
      <c r="Q86" s="1"/>
      <c r="R86" s="1"/>
      <c r="S86" s="1"/>
      <c r="T86" s="1"/>
      <c r="U86" s="1"/>
      <c r="V86" s="206"/>
      <c r="W86" s="53"/>
    </row>
    <row r="87" spans="1:26">
      <c r="A87" s="173"/>
      <c r="B87" s="221"/>
      <c r="C87" s="173"/>
      <c r="D87" s="240" t="s">
        <v>80</v>
      </c>
      <c r="E87" s="241"/>
      <c r="F87" s="174"/>
      <c r="G87" s="175">
        <v>90.97</v>
      </c>
      <c r="H87" s="174"/>
      <c r="I87" s="174"/>
      <c r="J87" s="176"/>
      <c r="K87" s="132"/>
      <c r="L87" s="132"/>
      <c r="M87" s="132"/>
      <c r="N87" s="132"/>
      <c r="O87" s="132"/>
      <c r="P87" s="132"/>
      <c r="Q87" s="1" t="s">
        <v>89</v>
      </c>
      <c r="R87" s="1"/>
      <c r="S87" s="1"/>
      <c r="T87" s="1"/>
      <c r="U87" s="1"/>
      <c r="V87" s="206"/>
      <c r="W87" s="53"/>
    </row>
    <row r="88" spans="1:26" ht="12" customHeight="1">
      <c r="A88" s="173"/>
      <c r="B88" s="221"/>
      <c r="C88" s="185"/>
      <c r="D88" s="243" t="s">
        <v>81</v>
      </c>
      <c r="E88" s="243"/>
      <c r="F88" s="173"/>
      <c r="G88" s="175"/>
      <c r="H88" s="174"/>
      <c r="I88" s="174"/>
      <c r="J88" s="17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06"/>
      <c r="W88" s="53"/>
    </row>
    <row r="89" spans="1:26">
      <c r="A89" s="173"/>
      <c r="B89" s="221"/>
      <c r="C89" s="173"/>
      <c r="D89" s="240" t="s">
        <v>82</v>
      </c>
      <c r="E89" s="241"/>
      <c r="F89" s="173"/>
      <c r="G89" s="175">
        <v>86.74</v>
      </c>
      <c r="H89" s="174"/>
      <c r="I89" s="174"/>
      <c r="J89" s="173"/>
      <c r="K89" s="1"/>
      <c r="L89" s="1"/>
      <c r="M89" s="1"/>
      <c r="N89" s="1"/>
      <c r="O89" s="1"/>
      <c r="P89" s="1"/>
      <c r="Q89" s="1" t="s">
        <v>89</v>
      </c>
      <c r="R89" s="1"/>
      <c r="S89" s="1"/>
      <c r="T89" s="1"/>
      <c r="U89" s="1"/>
      <c r="V89" s="206"/>
      <c r="W89" s="53"/>
    </row>
    <row r="90" spans="1:26" ht="24.95" customHeight="1">
      <c r="A90" s="183"/>
      <c r="B90" s="220"/>
      <c r="C90" s="184" t="s">
        <v>85</v>
      </c>
      <c r="D90" s="244" t="s">
        <v>86</v>
      </c>
      <c r="E90" s="244"/>
      <c r="F90" s="177" t="s">
        <v>87</v>
      </c>
      <c r="G90" s="179">
        <v>1</v>
      </c>
      <c r="H90" s="187"/>
      <c r="I90" s="178">
        <f>ROUND(G90*(H90),2)</f>
        <v>0</v>
      </c>
      <c r="J90" s="177">
        <f>ROUND(G90*(N90),2)</f>
        <v>0</v>
      </c>
      <c r="K90" s="182">
        <f>ROUND(G90*(O90),2)</f>
        <v>0</v>
      </c>
      <c r="L90" s="182">
        <f>ROUND(G90*(H90),2)</f>
        <v>0</v>
      </c>
      <c r="M90" s="182"/>
      <c r="N90" s="182">
        <v>0</v>
      </c>
      <c r="O90" s="182"/>
      <c r="P90" s="188"/>
      <c r="Q90" s="188"/>
      <c r="R90" s="188"/>
      <c r="S90" s="189">
        <f>ROUND(G90*(P90),3)</f>
        <v>0</v>
      </c>
      <c r="T90" s="182"/>
      <c r="U90" s="182"/>
      <c r="V90" s="205"/>
      <c r="W90" s="53"/>
      <c r="Z90">
        <v>0</v>
      </c>
    </row>
    <row r="91" spans="1:26">
      <c r="A91" s="10"/>
      <c r="B91" s="219"/>
      <c r="C91" s="172">
        <v>767</v>
      </c>
      <c r="D91" s="245" t="s">
        <v>58</v>
      </c>
      <c r="E91" s="245"/>
      <c r="F91" s="10"/>
      <c r="G91" s="171"/>
      <c r="H91" s="138"/>
      <c r="I91" s="140">
        <f>ROUND((SUM(I75:I90))/1,2)</f>
        <v>0</v>
      </c>
      <c r="J91" s="10"/>
      <c r="K91" s="10"/>
      <c r="L91" s="10">
        <f>ROUND((SUM(L75:L90))/1,2)</f>
        <v>0</v>
      </c>
      <c r="M91" s="10">
        <f>ROUND((SUM(M75:M90))/1,2)</f>
        <v>0</v>
      </c>
      <c r="N91" s="10"/>
      <c r="O91" s="10"/>
      <c r="P91" s="199"/>
      <c r="Q91" s="1"/>
      <c r="R91" s="1"/>
      <c r="S91" s="199">
        <f>ROUND((SUM(S75:S90))/1,2)</f>
        <v>0</v>
      </c>
      <c r="T91" s="2"/>
      <c r="U91" s="2"/>
      <c r="V91" s="208">
        <f>ROUND((SUM(V75:V90))/1,2)</f>
        <v>0</v>
      </c>
      <c r="W91" s="53"/>
    </row>
    <row r="92" spans="1:26">
      <c r="A92" s="1"/>
      <c r="B92" s="215"/>
      <c r="C92" s="1"/>
      <c r="D92" s="1"/>
      <c r="E92" s="1"/>
      <c r="F92" s="1"/>
      <c r="G92" s="165"/>
      <c r="H92" s="131"/>
      <c r="I92" s="13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06"/>
      <c r="W92" s="53"/>
    </row>
    <row r="93" spans="1:26">
      <c r="A93" s="10"/>
      <c r="B93" s="219"/>
      <c r="C93" s="10"/>
      <c r="D93" s="246" t="s">
        <v>57</v>
      </c>
      <c r="E93" s="246"/>
      <c r="F93" s="10"/>
      <c r="G93" s="171"/>
      <c r="H93" s="138"/>
      <c r="I93" s="140">
        <f>ROUND((SUM(I74:I92))/2,2)</f>
        <v>0</v>
      </c>
      <c r="J93" s="10"/>
      <c r="K93" s="10"/>
      <c r="L93" s="10">
        <f>ROUND((SUM(L74:L92))/2,2)</f>
        <v>0</v>
      </c>
      <c r="M93" s="10">
        <f>ROUND((SUM(M74:M92))/2,2)</f>
        <v>0</v>
      </c>
      <c r="N93" s="10"/>
      <c r="O93" s="10"/>
      <c r="P93" s="199"/>
      <c r="Q93" s="1"/>
      <c r="R93" s="1"/>
      <c r="S93" s="199">
        <f>ROUND((SUM(S74:S92))/2,2)</f>
        <v>0</v>
      </c>
      <c r="T93" s="1"/>
      <c r="U93" s="1"/>
      <c r="V93" s="208">
        <f>ROUND((SUM(V74:V92))/2,2)</f>
        <v>0</v>
      </c>
      <c r="W93" s="53"/>
    </row>
    <row r="94" spans="1:26">
      <c r="A94" s="1"/>
      <c r="B94" s="223"/>
      <c r="C94" s="200"/>
      <c r="D94" s="239" t="s">
        <v>59</v>
      </c>
      <c r="E94" s="239"/>
      <c r="F94" s="200"/>
      <c r="G94" s="201"/>
      <c r="H94" s="202"/>
      <c r="I94" s="202">
        <f>ROUND((SUM(I74:I93))/3,2)</f>
        <v>0</v>
      </c>
      <c r="J94" s="200"/>
      <c r="K94" s="200">
        <f>ROUND((SUM(K74:K93))/3,2)</f>
        <v>0</v>
      </c>
      <c r="L94" s="200">
        <f>ROUND((SUM(L74:L93))/3,2)</f>
        <v>0</v>
      </c>
      <c r="M94" s="200">
        <f>ROUND((SUM(M74:M93))/3,2)</f>
        <v>0</v>
      </c>
      <c r="N94" s="200"/>
      <c r="O94" s="200"/>
      <c r="P94" s="201"/>
      <c r="Q94" s="200"/>
      <c r="R94" s="200"/>
      <c r="S94" s="201">
        <f>ROUND((SUM(S74:S93))/3,2)</f>
        <v>0</v>
      </c>
      <c r="T94" s="200"/>
      <c r="U94" s="200"/>
      <c r="V94" s="209">
        <f>ROUND((SUM(V74:V93))/3,2)</f>
        <v>0</v>
      </c>
      <c r="W94" s="53"/>
      <c r="Z94">
        <f>(SUM(Z74:Z93))</f>
        <v>0</v>
      </c>
    </row>
  </sheetData>
  <mergeCells count="64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H1:I1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55:D55"/>
    <mergeCell ref="B56:D56"/>
    <mergeCell ref="B57:D57"/>
    <mergeCell ref="B59:D59"/>
    <mergeCell ref="B63:V63"/>
    <mergeCell ref="D81:E81"/>
    <mergeCell ref="B65:E65"/>
    <mergeCell ref="B66:E66"/>
    <mergeCell ref="B67:E67"/>
    <mergeCell ref="I65:P65"/>
    <mergeCell ref="D74:E74"/>
    <mergeCell ref="D75:E75"/>
    <mergeCell ref="D76:E76"/>
    <mergeCell ref="D77:E77"/>
    <mergeCell ref="D78:E78"/>
    <mergeCell ref="D79:E79"/>
    <mergeCell ref="D80:E80"/>
    <mergeCell ref="D94:E94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3:E93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3:B7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Zariadenie pre seniorov NÁRUČ,  Prešov , Veselá ul.1 - Inštalácia bezpečnostných madiel  / Inštalácia bezpečnostných madiel 3.np</oddHeader>
    <oddFooter>&amp;RStrana &amp;P z &amp;N    &amp;L&amp;7Spracované systémom Systematic® Kalkulus, tel.: 051 77 10 585</oddFooter>
  </headerFooter>
  <rowBreaks count="2" manualBreakCount="2">
    <brk id="40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Rekapitulácia</vt:lpstr>
      <vt:lpstr>SO 2.NP</vt:lpstr>
      <vt:lpstr>SO 3.NP</vt:lpstr>
      <vt:lpstr>'SO 2.NP'!Oblasť_tlače</vt:lpstr>
      <vt:lpstr>'SO 3.NP'!Oblasť_tlače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Janic</dc:creator>
  <cp:lastModifiedBy>Ing. Baranová</cp:lastModifiedBy>
  <cp:lastPrinted>2020-12-03T10:13:37Z</cp:lastPrinted>
  <dcterms:created xsi:type="dcterms:W3CDTF">2020-12-02T08:23:00Z</dcterms:created>
  <dcterms:modified xsi:type="dcterms:W3CDTF">2021-07-26T07:09:26Z</dcterms:modified>
</cp:coreProperties>
</file>